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t drev\Kristoffer\Kommunaløkonomi\Administration\"/>
    </mc:Choice>
  </mc:AlternateContent>
  <xr:revisionPtr revIDLastSave="0" documentId="13_ncr:1_{312AA979-E096-4F66-B3AB-B6B80E878308}" xr6:coauthVersionLast="47" xr6:coauthVersionMax="47" xr10:uidLastSave="{00000000-0000-0000-0000-000000000000}"/>
  <bookViews>
    <workbookView xWindow="-120" yWindow="-120" windowWidth="29040" windowHeight="17520" xr2:uid="{4B49F453-A76B-4F6A-A58E-2D5C0D6238DE}"/>
  </bookViews>
  <sheets>
    <sheet name="AdministrativeStillinger" sheetId="1" r:id="rId1"/>
    <sheet name="AdministrativeStoettefunktioner" sheetId="5" r:id="rId2"/>
    <sheet name="Myndighedspersonale" sheetId="4" r:id="rId3"/>
    <sheet name="Decentraleledere" sheetId="3" r:id="rId4"/>
    <sheet name="Alle stillinger" sheetId="6" r:id="rId5"/>
    <sheet name="AdministrativeStoette_raa" sheetId="9" r:id="rId6"/>
    <sheet name="Myndighedspersonale_raa" sheetId="10" r:id="rId7"/>
    <sheet name="Decentraleledere_raa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3" l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2" i="3"/>
  <c r="DC105" i="11"/>
  <c r="DB105" i="11"/>
  <c r="DA105" i="11"/>
  <c r="CZ105" i="11"/>
  <c r="CY105" i="11"/>
  <c r="CX105" i="11"/>
  <c r="CW105" i="11"/>
  <c r="CV105" i="11"/>
  <c r="CU105" i="11"/>
  <c r="CT105" i="11"/>
  <c r="CS105" i="11"/>
  <c r="CR105" i="11"/>
  <c r="CQ105" i="11"/>
  <c r="CP105" i="11"/>
  <c r="CO105" i="11"/>
  <c r="CN105" i="11"/>
  <c r="CM105" i="11"/>
  <c r="CL105" i="11"/>
  <c r="CK105" i="11"/>
  <c r="CJ105" i="11"/>
  <c r="CI105" i="11"/>
  <c r="CH105" i="11"/>
  <c r="CG105" i="11"/>
  <c r="CF105" i="11"/>
  <c r="CE105" i="11"/>
  <c r="CD105" i="11"/>
  <c r="CC105" i="11"/>
  <c r="CB105" i="11"/>
  <c r="CA105" i="11"/>
  <c r="BZ105" i="11"/>
  <c r="BY105" i="11"/>
  <c r="BX105" i="11"/>
  <c r="BW105" i="11"/>
  <c r="BV105" i="11"/>
  <c r="BU105" i="11"/>
  <c r="BT105" i="11"/>
  <c r="BS105" i="11"/>
  <c r="BR105" i="11"/>
  <c r="BQ105" i="11"/>
  <c r="BP105" i="11"/>
  <c r="BO105" i="11"/>
  <c r="BN105" i="11"/>
  <c r="BM105" i="11"/>
  <c r="BL105" i="11"/>
  <c r="BK105" i="11"/>
  <c r="BJ105" i="11"/>
  <c r="BI105" i="11"/>
  <c r="BH105" i="11"/>
  <c r="BG105" i="11"/>
  <c r="BF105" i="11"/>
  <c r="BE105" i="11"/>
  <c r="BD105" i="11"/>
  <c r="BC105" i="11"/>
  <c r="BB105" i="11"/>
  <c r="BA105" i="11"/>
  <c r="AZ105" i="11"/>
  <c r="AY105" i="11"/>
  <c r="AX105" i="11"/>
  <c r="AW105" i="11"/>
  <c r="AV105" i="11"/>
  <c r="AU105" i="11"/>
  <c r="AT105" i="11"/>
  <c r="AS105" i="11"/>
  <c r="AR105" i="11"/>
  <c r="AQ105" i="11"/>
  <c r="AP105" i="11"/>
  <c r="AO105" i="11"/>
  <c r="AN105" i="11"/>
  <c r="AM105" i="11"/>
  <c r="AL105" i="11"/>
  <c r="AK105" i="11"/>
  <c r="AJ105" i="11"/>
  <c r="AI105" i="11"/>
  <c r="AH105" i="11"/>
  <c r="AG105" i="11"/>
  <c r="AF105" i="11"/>
  <c r="AE105" i="11"/>
  <c r="AD105" i="11"/>
  <c r="AC105" i="11"/>
  <c r="AB105" i="11"/>
  <c r="AA105" i="11"/>
  <c r="Z105" i="11"/>
  <c r="Y105" i="11"/>
  <c r="X105" i="11"/>
  <c r="W105" i="11"/>
  <c r="V105" i="11"/>
  <c r="U105" i="11"/>
  <c r="T105" i="11"/>
  <c r="S105" i="11"/>
  <c r="R105" i="11"/>
  <c r="Q105" i="11"/>
  <c r="P105" i="11"/>
  <c r="O105" i="11"/>
  <c r="N105" i="11"/>
  <c r="M105" i="11"/>
  <c r="L105" i="11"/>
  <c r="K105" i="11"/>
  <c r="J105" i="11"/>
  <c r="I105" i="11"/>
  <c r="H105" i="11"/>
  <c r="G105" i="11"/>
  <c r="F105" i="11"/>
  <c r="E105" i="11"/>
  <c r="D105" i="11"/>
  <c r="DC53" i="11"/>
  <c r="DB53" i="11"/>
  <c r="DA53" i="11"/>
  <c r="CZ53" i="11"/>
  <c r="CY53" i="11"/>
  <c r="CX53" i="11"/>
  <c r="CW53" i="11"/>
  <c r="CV53" i="11"/>
  <c r="CU53" i="11"/>
  <c r="CT53" i="11"/>
  <c r="CS53" i="11"/>
  <c r="CR53" i="11"/>
  <c r="CQ53" i="11"/>
  <c r="CP53" i="11"/>
  <c r="CO53" i="11"/>
  <c r="CN53" i="11"/>
  <c r="CM53" i="11"/>
  <c r="CL53" i="11"/>
  <c r="CK53" i="11"/>
  <c r="CJ53" i="11"/>
  <c r="CI53" i="11"/>
  <c r="CH53" i="11"/>
  <c r="CG53" i="11"/>
  <c r="CF53" i="11"/>
  <c r="CE53" i="11"/>
  <c r="CD53" i="11"/>
  <c r="CC53" i="11"/>
  <c r="CB53" i="11"/>
  <c r="CA53" i="11"/>
  <c r="BZ53" i="11"/>
  <c r="BY53" i="11"/>
  <c r="BX53" i="11"/>
  <c r="BW53" i="11"/>
  <c r="BV53" i="11"/>
  <c r="BU53" i="11"/>
  <c r="BT53" i="11"/>
  <c r="BS53" i="11"/>
  <c r="BR53" i="11"/>
  <c r="BQ53" i="11"/>
  <c r="BP53" i="11"/>
  <c r="BO53" i="11"/>
  <c r="BN53" i="11"/>
  <c r="BM53" i="11"/>
  <c r="BL53" i="11"/>
  <c r="BK53" i="11"/>
  <c r="BJ53" i="11"/>
  <c r="BI53" i="11"/>
  <c r="BH53" i="11"/>
  <c r="BG53" i="11"/>
  <c r="BF53" i="11"/>
  <c r="BE53" i="11"/>
  <c r="BD53" i="11"/>
  <c r="BC53" i="11"/>
  <c r="BB53" i="11"/>
  <c r="BA53" i="11"/>
  <c r="AZ53" i="11"/>
  <c r="AY53" i="11"/>
  <c r="AX53" i="11"/>
  <c r="AW53" i="11"/>
  <c r="AV53" i="11"/>
  <c r="AU53" i="11"/>
  <c r="AT53" i="11"/>
  <c r="AS53" i="11"/>
  <c r="AR53" i="11"/>
  <c r="AQ53" i="11"/>
  <c r="AP53" i="11"/>
  <c r="AO53" i="11"/>
  <c r="AN53" i="11"/>
  <c r="AM53" i="11"/>
  <c r="AL53" i="11"/>
  <c r="AK53" i="11"/>
  <c r="AJ53" i="11"/>
  <c r="AI53" i="11"/>
  <c r="AH53" i="11"/>
  <c r="AG53" i="11"/>
  <c r="AF53" i="11"/>
  <c r="AE53" i="11"/>
  <c r="AD53" i="11"/>
  <c r="AC53" i="11"/>
  <c r="AB53" i="11"/>
  <c r="AA53" i="11"/>
  <c r="Z53" i="11"/>
  <c r="Y53" i="11"/>
  <c r="X53" i="11"/>
  <c r="W53" i="11"/>
  <c r="V53" i="11"/>
  <c r="U53" i="11"/>
  <c r="T53" i="1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2" i="4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2" i="4"/>
  <c r="DC34" i="10"/>
  <c r="DB34" i="10"/>
  <c r="DA34" i="10"/>
  <c r="CZ34" i="10"/>
  <c r="CY34" i="10"/>
  <c r="CX34" i="10"/>
  <c r="CW34" i="10"/>
  <c r="CV34" i="10"/>
  <c r="CU34" i="10"/>
  <c r="CT34" i="10"/>
  <c r="CS34" i="10"/>
  <c r="CR34" i="10"/>
  <c r="CQ34" i="10"/>
  <c r="CP34" i="10"/>
  <c r="CO34" i="10"/>
  <c r="CN34" i="10"/>
  <c r="CM34" i="10"/>
  <c r="CL34" i="10"/>
  <c r="CK34" i="10"/>
  <c r="CJ34" i="10"/>
  <c r="CI34" i="10"/>
  <c r="CH34" i="10"/>
  <c r="CG34" i="10"/>
  <c r="CF34" i="10"/>
  <c r="CE34" i="10"/>
  <c r="CD34" i="10"/>
  <c r="CC34" i="10"/>
  <c r="CB34" i="10"/>
  <c r="CA34" i="10"/>
  <c r="BZ34" i="10"/>
  <c r="BY34" i="10"/>
  <c r="BX34" i="10"/>
  <c r="BW34" i="10"/>
  <c r="BV34" i="10"/>
  <c r="BU34" i="10"/>
  <c r="BT34" i="10"/>
  <c r="BS34" i="10"/>
  <c r="BR34" i="10"/>
  <c r="BQ34" i="10"/>
  <c r="BP34" i="10"/>
  <c r="BO34" i="10"/>
  <c r="BN34" i="10"/>
  <c r="BM34" i="10"/>
  <c r="BL34" i="10"/>
  <c r="BK34" i="10"/>
  <c r="BJ34" i="10"/>
  <c r="BI34" i="10"/>
  <c r="BH34" i="10"/>
  <c r="BG34" i="10"/>
  <c r="BF34" i="10"/>
  <c r="BE34" i="10"/>
  <c r="BD34" i="10"/>
  <c r="BC34" i="10"/>
  <c r="BB34" i="10"/>
  <c r="BA34" i="10"/>
  <c r="AZ34" i="10"/>
  <c r="AY34" i="10"/>
  <c r="AX34" i="10"/>
  <c r="AW34" i="10"/>
  <c r="AV34" i="10"/>
  <c r="AU34" i="10"/>
  <c r="AT34" i="10"/>
  <c r="AS34" i="10"/>
  <c r="AR34" i="10"/>
  <c r="AQ34" i="10"/>
  <c r="AP34" i="10"/>
  <c r="AO34" i="10"/>
  <c r="AN34" i="10"/>
  <c r="AM34" i="10"/>
  <c r="AL34" i="10"/>
  <c r="AK34" i="10"/>
  <c r="AJ34" i="10"/>
  <c r="AI34" i="10"/>
  <c r="AH34" i="10"/>
  <c r="AG34" i="10"/>
  <c r="AF34" i="10"/>
  <c r="AE34" i="10"/>
  <c r="AD34" i="10"/>
  <c r="AC34" i="10"/>
  <c r="AB34" i="10"/>
  <c r="AA34" i="10"/>
  <c r="Z34" i="10"/>
  <c r="Y34" i="10"/>
  <c r="X34" i="10"/>
  <c r="W34" i="10"/>
  <c r="V34" i="10"/>
  <c r="U34" i="10"/>
  <c r="T34" i="10"/>
  <c r="S34" i="10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DC18" i="10"/>
  <c r="DB18" i="10"/>
  <c r="DA18" i="10"/>
  <c r="CZ18" i="10"/>
  <c r="CY18" i="10"/>
  <c r="CX18" i="10"/>
  <c r="CW18" i="10"/>
  <c r="CV18" i="10"/>
  <c r="CU18" i="10"/>
  <c r="CT18" i="10"/>
  <c r="CS18" i="10"/>
  <c r="CR18" i="10"/>
  <c r="CQ18" i="10"/>
  <c r="CP18" i="10"/>
  <c r="CO18" i="10"/>
  <c r="CN18" i="10"/>
  <c r="CM18" i="10"/>
  <c r="CL18" i="10"/>
  <c r="CK18" i="10"/>
  <c r="CJ18" i="10"/>
  <c r="CI18" i="10"/>
  <c r="CH18" i="10"/>
  <c r="CG18" i="10"/>
  <c r="CF18" i="10"/>
  <c r="CE18" i="10"/>
  <c r="CD18" i="10"/>
  <c r="CC18" i="10"/>
  <c r="CB18" i="10"/>
  <c r="CA18" i="10"/>
  <c r="BZ18" i="10"/>
  <c r="BY18" i="10"/>
  <c r="BX18" i="10"/>
  <c r="BW18" i="10"/>
  <c r="BV18" i="10"/>
  <c r="BU18" i="10"/>
  <c r="BT18" i="10"/>
  <c r="BS18" i="10"/>
  <c r="BR18" i="10"/>
  <c r="BQ18" i="10"/>
  <c r="BP18" i="10"/>
  <c r="BO18" i="10"/>
  <c r="BN18" i="10"/>
  <c r="BM18" i="10"/>
  <c r="BL18" i="10"/>
  <c r="BK18" i="10"/>
  <c r="BJ18" i="10"/>
  <c r="BI18" i="10"/>
  <c r="BH18" i="10"/>
  <c r="BG18" i="10"/>
  <c r="BF18" i="10"/>
  <c r="BE18" i="10"/>
  <c r="BD18" i="10"/>
  <c r="BC18" i="10"/>
  <c r="BB18" i="10"/>
  <c r="BA18" i="10"/>
  <c r="AZ18" i="10"/>
  <c r="AY18" i="10"/>
  <c r="AX18" i="10"/>
  <c r="AW18" i="10"/>
  <c r="AV18" i="10"/>
  <c r="AU18" i="10"/>
  <c r="AT18" i="10"/>
  <c r="AS18" i="10"/>
  <c r="AR18" i="10"/>
  <c r="AQ18" i="10"/>
  <c r="AP18" i="10"/>
  <c r="AO18" i="10"/>
  <c r="AN18" i="10"/>
  <c r="AM18" i="10"/>
  <c r="AL18" i="10"/>
  <c r="AK18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2" i="5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Y39" i="9"/>
  <c r="Z39" i="9"/>
  <c r="AA39" i="9"/>
  <c r="AB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AS39" i="9"/>
  <c r="AT39" i="9"/>
  <c r="AU39" i="9"/>
  <c r="AV39" i="9"/>
  <c r="AW39" i="9"/>
  <c r="AX39" i="9"/>
  <c r="AY39" i="9"/>
  <c r="AZ39" i="9"/>
  <c r="BA39" i="9"/>
  <c r="BB39" i="9"/>
  <c r="BC39" i="9"/>
  <c r="BD39" i="9"/>
  <c r="BE39" i="9"/>
  <c r="BF39" i="9"/>
  <c r="BG39" i="9"/>
  <c r="BH39" i="9"/>
  <c r="BI39" i="9"/>
  <c r="BJ39" i="9"/>
  <c r="BK39" i="9"/>
  <c r="BL39" i="9"/>
  <c r="BM39" i="9"/>
  <c r="BN39" i="9"/>
  <c r="BO39" i="9"/>
  <c r="BP39" i="9"/>
  <c r="BQ39" i="9"/>
  <c r="BR39" i="9"/>
  <c r="BS39" i="9"/>
  <c r="BT39" i="9"/>
  <c r="BU39" i="9"/>
  <c r="BV39" i="9"/>
  <c r="BW39" i="9"/>
  <c r="BX39" i="9"/>
  <c r="BY39" i="9"/>
  <c r="BZ39" i="9"/>
  <c r="CA39" i="9"/>
  <c r="CB39" i="9"/>
  <c r="CC39" i="9"/>
  <c r="CD39" i="9"/>
  <c r="CE39" i="9"/>
  <c r="CF39" i="9"/>
  <c r="CG39" i="9"/>
  <c r="CH39" i="9"/>
  <c r="CI39" i="9"/>
  <c r="CJ39" i="9"/>
  <c r="CK39" i="9"/>
  <c r="CL39" i="9"/>
  <c r="CM39" i="9"/>
  <c r="CN39" i="9"/>
  <c r="CO39" i="9"/>
  <c r="CP39" i="9"/>
  <c r="CQ39" i="9"/>
  <c r="CR39" i="9"/>
  <c r="CS39" i="9"/>
  <c r="CT39" i="9"/>
  <c r="CU39" i="9"/>
  <c r="CV39" i="9"/>
  <c r="CW39" i="9"/>
  <c r="CX39" i="9"/>
  <c r="CY39" i="9"/>
  <c r="CZ39" i="9"/>
  <c r="DA39" i="9"/>
  <c r="DB39" i="9"/>
  <c r="DC39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R75" i="9"/>
  <c r="S75" i="9"/>
  <c r="T75" i="9"/>
  <c r="U75" i="9"/>
  <c r="V75" i="9"/>
  <c r="W75" i="9"/>
  <c r="X75" i="9"/>
  <c r="Y75" i="9"/>
  <c r="Z75" i="9"/>
  <c r="AA75" i="9"/>
  <c r="AB75" i="9"/>
  <c r="AC75" i="9"/>
  <c r="AD75" i="9"/>
  <c r="AE75" i="9"/>
  <c r="AF75" i="9"/>
  <c r="AG75" i="9"/>
  <c r="AH75" i="9"/>
  <c r="AI75" i="9"/>
  <c r="AJ75" i="9"/>
  <c r="AK75" i="9"/>
  <c r="AL75" i="9"/>
  <c r="AM75" i="9"/>
  <c r="AN75" i="9"/>
  <c r="AO75" i="9"/>
  <c r="AP75" i="9"/>
  <c r="AQ75" i="9"/>
  <c r="AR75" i="9"/>
  <c r="AS75" i="9"/>
  <c r="AT75" i="9"/>
  <c r="AU75" i="9"/>
  <c r="AV75" i="9"/>
  <c r="AW75" i="9"/>
  <c r="AX75" i="9"/>
  <c r="AY75" i="9"/>
  <c r="AZ75" i="9"/>
  <c r="BA75" i="9"/>
  <c r="BB75" i="9"/>
  <c r="BC75" i="9"/>
  <c r="BD75" i="9"/>
  <c r="BE75" i="9"/>
  <c r="BF75" i="9"/>
  <c r="BG75" i="9"/>
  <c r="BH75" i="9"/>
  <c r="BI75" i="9"/>
  <c r="BJ75" i="9"/>
  <c r="BK75" i="9"/>
  <c r="BL75" i="9"/>
  <c r="BM75" i="9"/>
  <c r="BN75" i="9"/>
  <c r="BO75" i="9"/>
  <c r="BP75" i="9"/>
  <c r="BQ75" i="9"/>
  <c r="BR75" i="9"/>
  <c r="BS75" i="9"/>
  <c r="BT75" i="9"/>
  <c r="BU75" i="9"/>
  <c r="BV75" i="9"/>
  <c r="BW75" i="9"/>
  <c r="BX75" i="9"/>
  <c r="BY75" i="9"/>
  <c r="BZ75" i="9"/>
  <c r="CA75" i="9"/>
  <c r="CB75" i="9"/>
  <c r="CC75" i="9"/>
  <c r="CD75" i="9"/>
  <c r="CE75" i="9"/>
  <c r="CF75" i="9"/>
  <c r="CG75" i="9"/>
  <c r="CH75" i="9"/>
  <c r="CI75" i="9"/>
  <c r="CJ75" i="9"/>
  <c r="CK75" i="9"/>
  <c r="CL75" i="9"/>
  <c r="CM75" i="9"/>
  <c r="CN75" i="9"/>
  <c r="CO75" i="9"/>
  <c r="CP75" i="9"/>
  <c r="CQ75" i="9"/>
  <c r="CR75" i="9"/>
  <c r="CS75" i="9"/>
  <c r="CT75" i="9"/>
  <c r="CU75" i="9"/>
  <c r="CV75" i="9"/>
  <c r="CW75" i="9"/>
  <c r="CX75" i="9"/>
  <c r="CY75" i="9"/>
  <c r="CZ75" i="9"/>
  <c r="DA75" i="9"/>
  <c r="DB75" i="9"/>
  <c r="DC75" i="9"/>
  <c r="U12" i="1" l="1"/>
  <c r="U13" i="1"/>
  <c r="U14" i="1"/>
  <c r="U15" i="1"/>
  <c r="U21" i="1"/>
  <c r="U22" i="1"/>
  <c r="U28" i="1"/>
  <c r="U34" i="1"/>
  <c r="U35" i="1"/>
  <c r="U36" i="1"/>
  <c r="U50" i="1"/>
  <c r="U56" i="1"/>
  <c r="U57" i="1"/>
  <c r="U58" i="1"/>
  <c r="U61" i="1"/>
  <c r="U67" i="1"/>
  <c r="U72" i="1"/>
  <c r="U78" i="1"/>
  <c r="U79" i="1"/>
  <c r="U80" i="1"/>
  <c r="U89" i="1"/>
  <c r="U94" i="1"/>
  <c r="U100" i="1"/>
  <c r="T17" i="1"/>
  <c r="U17" i="1" s="1"/>
  <c r="T18" i="1"/>
  <c r="U18" i="1" s="1"/>
  <c r="T21" i="1"/>
  <c r="T22" i="1"/>
  <c r="T43" i="1"/>
  <c r="U43" i="1" s="1"/>
  <c r="T44" i="1"/>
  <c r="U44" i="1" s="1"/>
  <c r="T67" i="1"/>
  <c r="T84" i="1"/>
  <c r="U84" i="1" s="1"/>
  <c r="R3" i="1"/>
  <c r="S3" i="1"/>
  <c r="T3" i="1" s="1"/>
  <c r="R4" i="1"/>
  <c r="S4" i="1"/>
  <c r="T4" i="1" s="1"/>
  <c r="U4" i="1" s="1"/>
  <c r="R5" i="1"/>
  <c r="S5" i="1"/>
  <c r="T5" i="1" s="1"/>
  <c r="U5" i="1" s="1"/>
  <c r="R6" i="1"/>
  <c r="S6" i="1"/>
  <c r="T6" i="1" s="1"/>
  <c r="U6" i="1" s="1"/>
  <c r="R7" i="1"/>
  <c r="S7" i="1"/>
  <c r="T7" i="1" s="1"/>
  <c r="U7" i="1" s="1"/>
  <c r="R8" i="1"/>
  <c r="S8" i="1"/>
  <c r="T8" i="1" s="1"/>
  <c r="U8" i="1" s="1"/>
  <c r="R9" i="1"/>
  <c r="S9" i="1"/>
  <c r="T9" i="1" s="1"/>
  <c r="U9" i="1" s="1"/>
  <c r="R10" i="1"/>
  <c r="S10" i="1"/>
  <c r="R11" i="1"/>
  <c r="S11" i="1"/>
  <c r="R12" i="1"/>
  <c r="S12" i="1"/>
  <c r="T12" i="1" s="1"/>
  <c r="R13" i="1"/>
  <c r="S13" i="1"/>
  <c r="T13" i="1" s="1"/>
  <c r="R14" i="1"/>
  <c r="S14" i="1"/>
  <c r="T14" i="1" s="1"/>
  <c r="R15" i="1"/>
  <c r="S15" i="1"/>
  <c r="T15" i="1" s="1"/>
  <c r="R16" i="1"/>
  <c r="S16" i="1"/>
  <c r="T16" i="1" s="1"/>
  <c r="U16" i="1" s="1"/>
  <c r="R17" i="1"/>
  <c r="S17" i="1"/>
  <c r="R18" i="1"/>
  <c r="S18" i="1"/>
  <c r="R19" i="1"/>
  <c r="S19" i="1"/>
  <c r="R20" i="1"/>
  <c r="S20" i="1"/>
  <c r="T20" i="1" s="1"/>
  <c r="U20" i="1" s="1"/>
  <c r="R21" i="1"/>
  <c r="S21" i="1"/>
  <c r="R22" i="1"/>
  <c r="S22" i="1"/>
  <c r="R23" i="1"/>
  <c r="S23" i="1"/>
  <c r="T23" i="1" s="1"/>
  <c r="U23" i="1" s="1"/>
  <c r="R24" i="1"/>
  <c r="S24" i="1"/>
  <c r="T24" i="1" s="1"/>
  <c r="U24" i="1" s="1"/>
  <c r="R25" i="1"/>
  <c r="S25" i="1"/>
  <c r="T25" i="1" s="1"/>
  <c r="U25" i="1" s="1"/>
  <c r="R26" i="1"/>
  <c r="S26" i="1"/>
  <c r="T26" i="1" s="1"/>
  <c r="U26" i="1" s="1"/>
  <c r="R27" i="1"/>
  <c r="S27" i="1"/>
  <c r="T27" i="1" s="1"/>
  <c r="U27" i="1" s="1"/>
  <c r="R28" i="1"/>
  <c r="S28" i="1"/>
  <c r="T28" i="1" s="1"/>
  <c r="R29" i="1"/>
  <c r="S29" i="1"/>
  <c r="T29" i="1" s="1"/>
  <c r="U29" i="1" s="1"/>
  <c r="R30" i="1"/>
  <c r="S30" i="1"/>
  <c r="T30" i="1" s="1"/>
  <c r="U30" i="1" s="1"/>
  <c r="R31" i="1"/>
  <c r="S31" i="1"/>
  <c r="T31" i="1" s="1"/>
  <c r="U31" i="1" s="1"/>
  <c r="R32" i="1"/>
  <c r="S32" i="1"/>
  <c r="R33" i="1"/>
  <c r="S33" i="1"/>
  <c r="R34" i="1"/>
  <c r="S34" i="1"/>
  <c r="T34" i="1" s="1"/>
  <c r="R35" i="1"/>
  <c r="S35" i="1"/>
  <c r="T35" i="1" s="1"/>
  <c r="R36" i="1"/>
  <c r="S36" i="1"/>
  <c r="T36" i="1" s="1"/>
  <c r="R37" i="1"/>
  <c r="S37" i="1"/>
  <c r="T37" i="1" s="1"/>
  <c r="U37" i="1" s="1"/>
  <c r="R38" i="1"/>
  <c r="S38" i="1"/>
  <c r="T38" i="1" s="1"/>
  <c r="U38" i="1" s="1"/>
  <c r="R39" i="1"/>
  <c r="S39" i="1"/>
  <c r="T39" i="1" s="1"/>
  <c r="U39" i="1" s="1"/>
  <c r="R40" i="1"/>
  <c r="S40" i="1"/>
  <c r="T40" i="1" s="1"/>
  <c r="U40" i="1" s="1"/>
  <c r="R41" i="1"/>
  <c r="S41" i="1"/>
  <c r="T41" i="1" s="1"/>
  <c r="U41" i="1" s="1"/>
  <c r="R42" i="1"/>
  <c r="S42" i="1"/>
  <c r="T42" i="1" s="1"/>
  <c r="U42" i="1" s="1"/>
  <c r="R43" i="1"/>
  <c r="S43" i="1"/>
  <c r="R44" i="1"/>
  <c r="S44" i="1"/>
  <c r="R45" i="1"/>
  <c r="S45" i="1"/>
  <c r="T45" i="1" s="1"/>
  <c r="U45" i="1" s="1"/>
  <c r="R46" i="1"/>
  <c r="S46" i="1"/>
  <c r="T46" i="1" s="1"/>
  <c r="U46" i="1" s="1"/>
  <c r="R47" i="1"/>
  <c r="S47" i="1"/>
  <c r="T47" i="1" s="1"/>
  <c r="U47" i="1" s="1"/>
  <c r="R48" i="1"/>
  <c r="S48" i="1"/>
  <c r="T48" i="1" s="1"/>
  <c r="U48" i="1" s="1"/>
  <c r="R49" i="1"/>
  <c r="S49" i="1"/>
  <c r="T49" i="1" s="1"/>
  <c r="U49" i="1" s="1"/>
  <c r="R50" i="1"/>
  <c r="S50" i="1"/>
  <c r="T50" i="1" s="1"/>
  <c r="R51" i="1"/>
  <c r="S51" i="1"/>
  <c r="T51" i="1" s="1"/>
  <c r="U51" i="1" s="1"/>
  <c r="R52" i="1"/>
  <c r="S52" i="1"/>
  <c r="T52" i="1" s="1"/>
  <c r="U52" i="1" s="1"/>
  <c r="R53" i="1"/>
  <c r="S53" i="1"/>
  <c r="T53" i="1" s="1"/>
  <c r="U53" i="1" s="1"/>
  <c r="R54" i="1"/>
  <c r="S54" i="1"/>
  <c r="R55" i="1"/>
  <c r="S55" i="1"/>
  <c r="R56" i="1"/>
  <c r="S56" i="1"/>
  <c r="T56" i="1" s="1"/>
  <c r="R57" i="1"/>
  <c r="S57" i="1"/>
  <c r="T57" i="1" s="1"/>
  <c r="R58" i="1"/>
  <c r="S58" i="1"/>
  <c r="T58" i="1" s="1"/>
  <c r="R59" i="1"/>
  <c r="S59" i="1"/>
  <c r="T59" i="1" s="1"/>
  <c r="U59" i="1" s="1"/>
  <c r="R60" i="1"/>
  <c r="S60" i="1"/>
  <c r="T60" i="1" s="1"/>
  <c r="U60" i="1" s="1"/>
  <c r="R61" i="1"/>
  <c r="S61" i="1"/>
  <c r="T61" i="1" s="1"/>
  <c r="R62" i="1"/>
  <c r="S62" i="1"/>
  <c r="T62" i="1" s="1"/>
  <c r="U62" i="1" s="1"/>
  <c r="R63" i="1"/>
  <c r="S63" i="1"/>
  <c r="T63" i="1" s="1"/>
  <c r="U63" i="1" s="1"/>
  <c r="R64" i="1"/>
  <c r="S64" i="1"/>
  <c r="T64" i="1" s="1"/>
  <c r="U64" i="1" s="1"/>
  <c r="R65" i="1"/>
  <c r="S65" i="1"/>
  <c r="T65" i="1" s="1"/>
  <c r="U65" i="1" s="1"/>
  <c r="R66" i="1"/>
  <c r="S66" i="1"/>
  <c r="T66" i="1" s="1"/>
  <c r="U66" i="1" s="1"/>
  <c r="R67" i="1"/>
  <c r="S67" i="1"/>
  <c r="R68" i="1"/>
  <c r="S68" i="1"/>
  <c r="T68" i="1" s="1"/>
  <c r="U68" i="1" s="1"/>
  <c r="R69" i="1"/>
  <c r="S69" i="1"/>
  <c r="T69" i="1" s="1"/>
  <c r="U69" i="1" s="1"/>
  <c r="R70" i="1"/>
  <c r="S70" i="1"/>
  <c r="T70" i="1" s="1"/>
  <c r="U70" i="1" s="1"/>
  <c r="R71" i="1"/>
  <c r="S71" i="1"/>
  <c r="T71" i="1" s="1"/>
  <c r="U71" i="1" s="1"/>
  <c r="R72" i="1"/>
  <c r="S72" i="1"/>
  <c r="T72" i="1" s="1"/>
  <c r="R73" i="1"/>
  <c r="S73" i="1"/>
  <c r="T73" i="1" s="1"/>
  <c r="U73" i="1" s="1"/>
  <c r="R74" i="1"/>
  <c r="S74" i="1"/>
  <c r="T74" i="1" s="1"/>
  <c r="U74" i="1" s="1"/>
  <c r="R75" i="1"/>
  <c r="S75" i="1"/>
  <c r="T75" i="1" s="1"/>
  <c r="U75" i="1" s="1"/>
  <c r="R76" i="1"/>
  <c r="S76" i="1"/>
  <c r="R77" i="1"/>
  <c r="S77" i="1"/>
  <c r="R78" i="1"/>
  <c r="S78" i="1"/>
  <c r="T78" i="1" s="1"/>
  <c r="R79" i="1"/>
  <c r="S79" i="1"/>
  <c r="T79" i="1" s="1"/>
  <c r="R80" i="1"/>
  <c r="S80" i="1"/>
  <c r="T80" i="1" s="1"/>
  <c r="R81" i="1"/>
  <c r="S81" i="1"/>
  <c r="R82" i="1"/>
  <c r="S82" i="1"/>
  <c r="T82" i="1" s="1"/>
  <c r="U82" i="1" s="1"/>
  <c r="R83" i="1"/>
  <c r="S83" i="1"/>
  <c r="T83" i="1" s="1"/>
  <c r="U83" i="1" s="1"/>
  <c r="R84" i="1"/>
  <c r="S84" i="1"/>
  <c r="R85" i="1"/>
  <c r="S85" i="1"/>
  <c r="T85" i="1" s="1"/>
  <c r="U85" i="1" s="1"/>
  <c r="R86" i="1"/>
  <c r="S86" i="1"/>
  <c r="T86" i="1" s="1"/>
  <c r="U86" i="1" s="1"/>
  <c r="R87" i="1"/>
  <c r="S87" i="1"/>
  <c r="R88" i="1"/>
  <c r="S88" i="1"/>
  <c r="R89" i="1"/>
  <c r="S89" i="1"/>
  <c r="T89" i="1" s="1"/>
  <c r="R90" i="1"/>
  <c r="S90" i="1"/>
  <c r="T90" i="1" s="1"/>
  <c r="U90" i="1" s="1"/>
  <c r="R91" i="1"/>
  <c r="S91" i="1"/>
  <c r="T91" i="1" s="1"/>
  <c r="U91" i="1" s="1"/>
  <c r="R92" i="1"/>
  <c r="S92" i="1"/>
  <c r="T92" i="1" s="1"/>
  <c r="U92" i="1" s="1"/>
  <c r="R93" i="1"/>
  <c r="S93" i="1"/>
  <c r="T93" i="1" s="1"/>
  <c r="U93" i="1" s="1"/>
  <c r="R94" i="1"/>
  <c r="S94" i="1"/>
  <c r="T94" i="1" s="1"/>
  <c r="R95" i="1"/>
  <c r="S95" i="1"/>
  <c r="T95" i="1" s="1"/>
  <c r="U95" i="1" s="1"/>
  <c r="R96" i="1"/>
  <c r="S96" i="1"/>
  <c r="T96" i="1" s="1"/>
  <c r="U96" i="1" s="1"/>
  <c r="R97" i="1"/>
  <c r="S97" i="1"/>
  <c r="T97" i="1" s="1"/>
  <c r="U97" i="1" s="1"/>
  <c r="R98" i="1"/>
  <c r="S98" i="1"/>
  <c r="R99" i="1"/>
  <c r="S99" i="1"/>
  <c r="R100" i="1"/>
  <c r="S100" i="1"/>
  <c r="T100" i="1" s="1"/>
  <c r="S2" i="1"/>
  <c r="R2" i="1"/>
  <c r="D105" i="6"/>
  <c r="E105" i="6" s="1"/>
  <c r="D104" i="6"/>
  <c r="E104" i="6" s="1"/>
  <c r="D103" i="6"/>
  <c r="E103" i="6" s="1"/>
  <c r="D102" i="6"/>
  <c r="E102" i="6" s="1"/>
  <c r="D101" i="6"/>
  <c r="E101" i="6" s="1"/>
  <c r="D100" i="6"/>
  <c r="E100" i="6" s="1"/>
  <c r="D99" i="6"/>
  <c r="E99" i="6" s="1"/>
  <c r="D98" i="6"/>
  <c r="E98" i="6" s="1"/>
  <c r="D97" i="6"/>
  <c r="E97" i="6" s="1"/>
  <c r="D96" i="6"/>
  <c r="E96" i="6" s="1"/>
  <c r="D95" i="6"/>
  <c r="E95" i="6" s="1"/>
  <c r="D94" i="6"/>
  <c r="E94" i="6" s="1"/>
  <c r="D93" i="6"/>
  <c r="E93" i="6" s="1"/>
  <c r="D92" i="6"/>
  <c r="E92" i="6" s="1"/>
  <c r="D91" i="6"/>
  <c r="E91" i="6" s="1"/>
  <c r="D90" i="6"/>
  <c r="E90" i="6" s="1"/>
  <c r="D89" i="6"/>
  <c r="E89" i="6" s="1"/>
  <c r="D88" i="6"/>
  <c r="E88" i="6" s="1"/>
  <c r="D87" i="6"/>
  <c r="E87" i="6" s="1"/>
  <c r="D86" i="6"/>
  <c r="E86" i="6" s="1"/>
  <c r="D85" i="6"/>
  <c r="E85" i="6" s="1"/>
  <c r="D84" i="6"/>
  <c r="E84" i="6" s="1"/>
  <c r="D83" i="6"/>
  <c r="E83" i="6" s="1"/>
  <c r="D82" i="6"/>
  <c r="E82" i="6" s="1"/>
  <c r="D81" i="6"/>
  <c r="E81" i="6" s="1"/>
  <c r="D80" i="6"/>
  <c r="E80" i="6" s="1"/>
  <c r="D79" i="6"/>
  <c r="E79" i="6" s="1"/>
  <c r="D78" i="6"/>
  <c r="E78" i="6" s="1"/>
  <c r="D77" i="6"/>
  <c r="E77" i="6" s="1"/>
  <c r="D76" i="6"/>
  <c r="E76" i="6" s="1"/>
  <c r="D75" i="6"/>
  <c r="E75" i="6" s="1"/>
  <c r="D74" i="6"/>
  <c r="E74" i="6" s="1"/>
  <c r="D73" i="6"/>
  <c r="E73" i="6" s="1"/>
  <c r="D72" i="6"/>
  <c r="E72" i="6" s="1"/>
  <c r="D71" i="6"/>
  <c r="E71" i="6" s="1"/>
  <c r="D70" i="6"/>
  <c r="E70" i="6" s="1"/>
  <c r="D69" i="6"/>
  <c r="E69" i="6" s="1"/>
  <c r="D68" i="6"/>
  <c r="E68" i="6" s="1"/>
  <c r="D67" i="6"/>
  <c r="E67" i="6" s="1"/>
  <c r="D66" i="6"/>
  <c r="E66" i="6" s="1"/>
  <c r="D65" i="6"/>
  <c r="E65" i="6" s="1"/>
  <c r="D64" i="6"/>
  <c r="E64" i="6" s="1"/>
  <c r="D63" i="6"/>
  <c r="E63" i="6" s="1"/>
  <c r="D62" i="6"/>
  <c r="E62" i="6" s="1"/>
  <c r="D61" i="6"/>
  <c r="E61" i="6" s="1"/>
  <c r="D60" i="6"/>
  <c r="E60" i="6" s="1"/>
  <c r="D59" i="6"/>
  <c r="E59" i="6" s="1"/>
  <c r="D58" i="6"/>
  <c r="E58" i="6" s="1"/>
  <c r="D57" i="6"/>
  <c r="E57" i="6" s="1"/>
  <c r="D56" i="6"/>
  <c r="E56" i="6" s="1"/>
  <c r="D55" i="6"/>
  <c r="E55" i="6" s="1"/>
  <c r="D54" i="6"/>
  <c r="E54" i="6" s="1"/>
  <c r="D53" i="6"/>
  <c r="E53" i="6" s="1"/>
  <c r="D52" i="6"/>
  <c r="E52" i="6" s="1"/>
  <c r="D51" i="6"/>
  <c r="E51" i="6" s="1"/>
  <c r="D50" i="6"/>
  <c r="E50" i="6" s="1"/>
  <c r="D49" i="6"/>
  <c r="E49" i="6" s="1"/>
  <c r="D48" i="6"/>
  <c r="E48" i="6" s="1"/>
  <c r="D47" i="6"/>
  <c r="E47" i="6" s="1"/>
  <c r="D46" i="6"/>
  <c r="E46" i="6" s="1"/>
  <c r="D45" i="6"/>
  <c r="E45" i="6" s="1"/>
  <c r="D44" i="6"/>
  <c r="E44" i="6" s="1"/>
  <c r="D43" i="6"/>
  <c r="E43" i="6" s="1"/>
  <c r="D42" i="6"/>
  <c r="E42" i="6" s="1"/>
  <c r="D41" i="6"/>
  <c r="E41" i="6" s="1"/>
  <c r="D40" i="6"/>
  <c r="E40" i="6" s="1"/>
  <c r="D39" i="6"/>
  <c r="E39" i="6" s="1"/>
  <c r="D38" i="6"/>
  <c r="E38" i="6" s="1"/>
  <c r="D37" i="6"/>
  <c r="E37" i="6" s="1"/>
  <c r="D36" i="6"/>
  <c r="E36" i="6" s="1"/>
  <c r="D35" i="6"/>
  <c r="E35" i="6" s="1"/>
  <c r="D34" i="6"/>
  <c r="E34" i="6" s="1"/>
  <c r="D33" i="6"/>
  <c r="E33" i="6" s="1"/>
  <c r="D32" i="6"/>
  <c r="E32" i="6" s="1"/>
  <c r="D31" i="6"/>
  <c r="E31" i="6" s="1"/>
  <c r="D30" i="6"/>
  <c r="E30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D17" i="6"/>
  <c r="E17" i="6" s="1"/>
  <c r="D16" i="6"/>
  <c r="E16" i="6" s="1"/>
  <c r="D15" i="6"/>
  <c r="E15" i="6" s="1"/>
  <c r="D14" i="6"/>
  <c r="E14" i="6" s="1"/>
  <c r="D13" i="6"/>
  <c r="E13" i="6" s="1"/>
  <c r="D12" i="6"/>
  <c r="E12" i="6" s="1"/>
  <c r="D11" i="6"/>
  <c r="E11" i="6" s="1"/>
  <c r="D10" i="6"/>
  <c r="E10" i="6" s="1"/>
  <c r="D9" i="6"/>
  <c r="E9" i="6" s="1"/>
  <c r="D8" i="6"/>
  <c r="E8" i="6" s="1"/>
  <c r="D7" i="6"/>
  <c r="E7" i="6" s="1"/>
  <c r="D6" i="6"/>
  <c r="E6" i="6" s="1"/>
  <c r="D5" i="6"/>
  <c r="E5" i="6" s="1"/>
  <c r="D4" i="6"/>
  <c r="E4" i="6" s="1"/>
  <c r="D3" i="6"/>
  <c r="E3" i="6" s="1"/>
  <c r="D2" i="6"/>
  <c r="E2" i="6" s="1"/>
  <c r="J3" i="1"/>
  <c r="K3" i="1"/>
  <c r="J4" i="1"/>
  <c r="K4" i="1"/>
  <c r="J5" i="1"/>
  <c r="K5" i="1"/>
  <c r="J6" i="1"/>
  <c r="K6" i="1"/>
  <c r="J7" i="1"/>
  <c r="K7" i="1"/>
  <c r="J8" i="1"/>
  <c r="K8" i="1"/>
  <c r="J9" i="1"/>
  <c r="K9" i="1"/>
  <c r="J10" i="1"/>
  <c r="K10" i="1"/>
  <c r="J11" i="1"/>
  <c r="K11" i="1"/>
  <c r="L11" i="1" s="1"/>
  <c r="M11" i="1" s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L22" i="1" s="1"/>
  <c r="M22" i="1" s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L29" i="1" s="1"/>
  <c r="M29" i="1" s="1"/>
  <c r="J30" i="1"/>
  <c r="K30" i="1"/>
  <c r="J31" i="1"/>
  <c r="K31" i="1"/>
  <c r="J32" i="1"/>
  <c r="K32" i="1"/>
  <c r="J33" i="1"/>
  <c r="K33" i="1"/>
  <c r="L33" i="1" s="1"/>
  <c r="M33" i="1" s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L44" i="1" s="1"/>
  <c r="M44" i="1" s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L51" i="1" s="1"/>
  <c r="M51" i="1" s="1"/>
  <c r="J52" i="1"/>
  <c r="K52" i="1"/>
  <c r="J53" i="1"/>
  <c r="K53" i="1"/>
  <c r="J54" i="1"/>
  <c r="K54" i="1"/>
  <c r="J55" i="1"/>
  <c r="K55" i="1"/>
  <c r="L55" i="1" s="1"/>
  <c r="M55" i="1" s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K2" i="1"/>
  <c r="J2" i="1"/>
  <c r="F3" i="1"/>
  <c r="G3" i="1"/>
  <c r="F4" i="1"/>
  <c r="G4" i="1"/>
  <c r="F5" i="1"/>
  <c r="G5" i="1"/>
  <c r="F6" i="1"/>
  <c r="G6" i="1"/>
  <c r="H6" i="1" s="1"/>
  <c r="I6" i="1" s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H13" i="1" s="1"/>
  <c r="I13" i="1" s="1"/>
  <c r="F14" i="1"/>
  <c r="G14" i="1"/>
  <c r="F15" i="1"/>
  <c r="G15" i="1"/>
  <c r="F16" i="1"/>
  <c r="G16" i="1"/>
  <c r="F17" i="1"/>
  <c r="G17" i="1"/>
  <c r="H17" i="1" s="1"/>
  <c r="I17" i="1" s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H24" i="1" s="1"/>
  <c r="I24" i="1" s="1"/>
  <c r="F25" i="1"/>
  <c r="G25" i="1"/>
  <c r="F26" i="1"/>
  <c r="G26" i="1"/>
  <c r="F27" i="1"/>
  <c r="G27" i="1"/>
  <c r="F28" i="1"/>
  <c r="G28" i="1"/>
  <c r="H28" i="1" s="1"/>
  <c r="I28" i="1" s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H35" i="1" s="1"/>
  <c r="I35" i="1" s="1"/>
  <c r="F36" i="1"/>
  <c r="G36" i="1"/>
  <c r="F37" i="1"/>
  <c r="G37" i="1"/>
  <c r="F38" i="1"/>
  <c r="G38" i="1"/>
  <c r="F39" i="1"/>
  <c r="G39" i="1"/>
  <c r="H39" i="1" s="1"/>
  <c r="I39" i="1" s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H46" i="1" s="1"/>
  <c r="I46" i="1" s="1"/>
  <c r="F47" i="1"/>
  <c r="G47" i="1"/>
  <c r="F48" i="1"/>
  <c r="G48" i="1"/>
  <c r="F49" i="1"/>
  <c r="G49" i="1"/>
  <c r="F50" i="1"/>
  <c r="G50" i="1"/>
  <c r="H50" i="1" s="1"/>
  <c r="I50" i="1" s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H57" i="1" s="1"/>
  <c r="I57" i="1" s="1"/>
  <c r="F58" i="1"/>
  <c r="G58" i="1"/>
  <c r="F59" i="1"/>
  <c r="G59" i="1"/>
  <c r="F60" i="1"/>
  <c r="G60" i="1"/>
  <c r="F61" i="1"/>
  <c r="G61" i="1"/>
  <c r="H61" i="1" s="1"/>
  <c r="I61" i="1" s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H78" i="1" s="1"/>
  <c r="I78" i="1" s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H89" i="1" s="1"/>
  <c r="I89" i="1" s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H100" i="1" s="1"/>
  <c r="I100" i="1" s="1"/>
  <c r="G2" i="1"/>
  <c r="F2" i="1"/>
  <c r="C96" i="1"/>
  <c r="C82" i="1"/>
  <c r="B67" i="1"/>
  <c r="B61" i="1"/>
  <c r="C35" i="1"/>
  <c r="B25" i="1"/>
  <c r="B19" i="1"/>
  <c r="C14" i="1"/>
  <c r="C4" i="1"/>
  <c r="C11" i="1"/>
  <c r="C22" i="1"/>
  <c r="C24" i="1"/>
  <c r="C30" i="1"/>
  <c r="C38" i="1"/>
  <c r="C43" i="1"/>
  <c r="C44" i="1"/>
  <c r="C45" i="1"/>
  <c r="C46" i="1"/>
  <c r="C48" i="1"/>
  <c r="C52" i="1"/>
  <c r="D55" i="5"/>
  <c r="C66" i="1"/>
  <c r="C68" i="1"/>
  <c r="C77" i="1"/>
  <c r="C83" i="1"/>
  <c r="C85" i="1"/>
  <c r="B4" i="1"/>
  <c r="B8" i="1"/>
  <c r="B9" i="1"/>
  <c r="B10" i="1"/>
  <c r="B11" i="1"/>
  <c r="B13" i="1"/>
  <c r="B14" i="1"/>
  <c r="B15" i="1"/>
  <c r="B23" i="1"/>
  <c r="B26" i="1"/>
  <c r="B29" i="1"/>
  <c r="B30" i="1"/>
  <c r="B31" i="1"/>
  <c r="B32" i="1"/>
  <c r="B33" i="1"/>
  <c r="B34" i="1"/>
  <c r="B35" i="1"/>
  <c r="B36" i="1"/>
  <c r="B37" i="1"/>
  <c r="B40" i="1"/>
  <c r="B41" i="1"/>
  <c r="B43" i="1"/>
  <c r="B47" i="1"/>
  <c r="B48" i="1"/>
  <c r="B50" i="1"/>
  <c r="B51" i="1"/>
  <c r="B52" i="1"/>
  <c r="B53" i="1"/>
  <c r="B54" i="1"/>
  <c r="B55" i="1"/>
  <c r="B56" i="1"/>
  <c r="B57" i="1"/>
  <c r="B58" i="1"/>
  <c r="B59" i="1"/>
  <c r="B63" i="1"/>
  <c r="B64" i="1"/>
  <c r="B65" i="1"/>
  <c r="B69" i="1"/>
  <c r="B70" i="1"/>
  <c r="B72" i="1"/>
  <c r="B73" i="1"/>
  <c r="B74" i="1"/>
  <c r="B75" i="1"/>
  <c r="B76" i="1"/>
  <c r="B80" i="1"/>
  <c r="B82" i="1"/>
  <c r="B86" i="1"/>
  <c r="B87" i="1"/>
  <c r="B88" i="1"/>
  <c r="B89" i="1"/>
  <c r="B90" i="1"/>
  <c r="B91" i="1"/>
  <c r="B92" i="1"/>
  <c r="B94" i="1"/>
  <c r="B95" i="1"/>
  <c r="B96" i="1"/>
  <c r="B97" i="1"/>
  <c r="B98" i="1"/>
  <c r="B100" i="1"/>
  <c r="H68" i="1" l="1"/>
  <c r="I68" i="1" s="1"/>
  <c r="L90" i="1"/>
  <c r="M90" i="1" s="1"/>
  <c r="B17" i="1"/>
  <c r="B78" i="1"/>
  <c r="B39" i="1"/>
  <c r="N39" i="1" s="1"/>
  <c r="V39" i="1" s="1"/>
  <c r="B45" i="1"/>
  <c r="N45" i="1" s="1"/>
  <c r="V45" i="1" s="1"/>
  <c r="T19" i="1"/>
  <c r="U19" i="1" s="1"/>
  <c r="T2" i="1"/>
  <c r="U2" i="1" s="1"/>
  <c r="T81" i="1"/>
  <c r="U81" i="1" s="1"/>
  <c r="T99" i="1"/>
  <c r="U99" i="1" s="1"/>
  <c r="T88" i="1"/>
  <c r="U88" i="1" s="1"/>
  <c r="T77" i="1"/>
  <c r="U77" i="1" s="1"/>
  <c r="T55" i="1"/>
  <c r="U55" i="1" s="1"/>
  <c r="T33" i="1"/>
  <c r="U33" i="1" s="1"/>
  <c r="T11" i="1"/>
  <c r="U11" i="1" s="1"/>
  <c r="H96" i="1"/>
  <c r="I96" i="1" s="1"/>
  <c r="H85" i="1"/>
  <c r="I85" i="1" s="1"/>
  <c r="H74" i="1"/>
  <c r="I74" i="1" s="1"/>
  <c r="T98" i="1"/>
  <c r="U98" i="1" s="1"/>
  <c r="T87" i="1"/>
  <c r="U87" i="1" s="1"/>
  <c r="T76" i="1"/>
  <c r="U76" i="1" s="1"/>
  <c r="T54" i="1"/>
  <c r="U54" i="1" s="1"/>
  <c r="T32" i="1"/>
  <c r="U32" i="1" s="1"/>
  <c r="T10" i="1"/>
  <c r="U10" i="1" s="1"/>
  <c r="U3" i="1"/>
  <c r="H84" i="1"/>
  <c r="I84" i="1" s="1"/>
  <c r="H67" i="1"/>
  <c r="I67" i="1" s="1"/>
  <c r="H45" i="1"/>
  <c r="I45" i="1" s="1"/>
  <c r="L21" i="1"/>
  <c r="M21" i="1" s="1"/>
  <c r="L94" i="1"/>
  <c r="M94" i="1" s="1"/>
  <c r="L83" i="1"/>
  <c r="M83" i="1" s="1"/>
  <c r="L72" i="1"/>
  <c r="M72" i="1" s="1"/>
  <c r="L66" i="1"/>
  <c r="M66" i="1" s="1"/>
  <c r="H97" i="1"/>
  <c r="I97" i="1" s="1"/>
  <c r="H86" i="1"/>
  <c r="I86" i="1" s="1"/>
  <c r="H75" i="1"/>
  <c r="I75" i="1" s="1"/>
  <c r="H69" i="1"/>
  <c r="I69" i="1" s="1"/>
  <c r="H58" i="1"/>
  <c r="I58" i="1" s="1"/>
  <c r="H47" i="1"/>
  <c r="I47" i="1" s="1"/>
  <c r="H36" i="1"/>
  <c r="I36" i="1" s="1"/>
  <c r="H25" i="1"/>
  <c r="I25" i="1" s="1"/>
  <c r="H14" i="1"/>
  <c r="I14" i="1" s="1"/>
  <c r="H3" i="1"/>
  <c r="I3" i="1" s="1"/>
  <c r="L91" i="1"/>
  <c r="M91" i="1" s="1"/>
  <c r="L80" i="1"/>
  <c r="M80" i="1" s="1"/>
  <c r="L63" i="1"/>
  <c r="M63" i="1" s="1"/>
  <c r="L52" i="1"/>
  <c r="M52" i="1" s="1"/>
  <c r="L41" i="1"/>
  <c r="M41" i="1" s="1"/>
  <c r="L30" i="1"/>
  <c r="M30" i="1" s="1"/>
  <c r="L8" i="1"/>
  <c r="M8" i="1" s="1"/>
  <c r="H23" i="1"/>
  <c r="I23" i="1" s="1"/>
  <c r="H81" i="1"/>
  <c r="I81" i="1" s="1"/>
  <c r="H64" i="1"/>
  <c r="I64" i="1" s="1"/>
  <c r="H42" i="1"/>
  <c r="I42" i="1" s="1"/>
  <c r="H20" i="1"/>
  <c r="I20" i="1" s="1"/>
  <c r="H98" i="1"/>
  <c r="I98" i="1" s="1"/>
  <c r="H87" i="1"/>
  <c r="I87" i="1" s="1"/>
  <c r="H76" i="1"/>
  <c r="I76" i="1" s="1"/>
  <c r="H70" i="1"/>
  <c r="I70" i="1" s="1"/>
  <c r="H59" i="1"/>
  <c r="I59" i="1" s="1"/>
  <c r="H48" i="1"/>
  <c r="I48" i="1" s="1"/>
  <c r="H37" i="1"/>
  <c r="I37" i="1" s="1"/>
  <c r="H26" i="1"/>
  <c r="I26" i="1" s="1"/>
  <c r="H4" i="1"/>
  <c r="I4" i="1" s="1"/>
  <c r="L92" i="1"/>
  <c r="M92" i="1" s="1"/>
  <c r="L81" i="1"/>
  <c r="M81" i="1" s="1"/>
  <c r="L64" i="1"/>
  <c r="M64" i="1" s="1"/>
  <c r="L53" i="1"/>
  <c r="M53" i="1" s="1"/>
  <c r="L42" i="1"/>
  <c r="M42" i="1" s="1"/>
  <c r="L31" i="1"/>
  <c r="M31" i="1" s="1"/>
  <c r="L20" i="1"/>
  <c r="M20" i="1" s="1"/>
  <c r="L9" i="1"/>
  <c r="M9" i="1" s="1"/>
  <c r="H94" i="1"/>
  <c r="I94" i="1" s="1"/>
  <c r="H83" i="1"/>
  <c r="I83" i="1" s="1"/>
  <c r="H72" i="1"/>
  <c r="I72" i="1" s="1"/>
  <c r="H66" i="1"/>
  <c r="I66" i="1" s="1"/>
  <c r="H55" i="1"/>
  <c r="I55" i="1" s="1"/>
  <c r="H44" i="1"/>
  <c r="I44" i="1" s="1"/>
  <c r="H33" i="1"/>
  <c r="I33" i="1" s="1"/>
  <c r="H22" i="1"/>
  <c r="I22" i="1" s="1"/>
  <c r="H11" i="1"/>
  <c r="I11" i="1" s="1"/>
  <c r="L99" i="1"/>
  <c r="M99" i="1" s="1"/>
  <c r="L88" i="1"/>
  <c r="M88" i="1" s="1"/>
  <c r="L77" i="1"/>
  <c r="M77" i="1" s="1"/>
  <c r="L71" i="1"/>
  <c r="M71" i="1" s="1"/>
  <c r="L60" i="1"/>
  <c r="M60" i="1" s="1"/>
  <c r="L49" i="1"/>
  <c r="M49" i="1" s="1"/>
  <c r="L38" i="1"/>
  <c r="M38" i="1" s="1"/>
  <c r="L27" i="1"/>
  <c r="M27" i="1" s="1"/>
  <c r="L16" i="1"/>
  <c r="M16" i="1" s="1"/>
  <c r="D82" i="1"/>
  <c r="E82" i="1" s="1"/>
  <c r="H21" i="1"/>
  <c r="I21" i="1" s="1"/>
  <c r="D34" i="5"/>
  <c r="B12" i="1"/>
  <c r="N12" i="1" s="1"/>
  <c r="V12" i="1" s="1"/>
  <c r="D13" i="5"/>
  <c r="D36" i="5"/>
  <c r="B22" i="1"/>
  <c r="D22" i="1" s="1"/>
  <c r="E22" i="1" s="1"/>
  <c r="D46" i="5"/>
  <c r="D24" i="5"/>
  <c r="C51" i="1"/>
  <c r="D51" i="1" s="1"/>
  <c r="E51" i="1" s="1"/>
  <c r="B81" i="1"/>
  <c r="N81" i="1" s="1"/>
  <c r="V81" i="1" s="1"/>
  <c r="D54" i="5"/>
  <c r="B83" i="1"/>
  <c r="D83" i="1" s="1"/>
  <c r="E83" i="1" s="1"/>
  <c r="B84" i="1"/>
  <c r="N84" i="1" s="1"/>
  <c r="V84" i="1" s="1"/>
  <c r="C2" i="1"/>
  <c r="O2" i="1" s="1"/>
  <c r="W2" i="1" s="1"/>
  <c r="B3" i="1"/>
  <c r="N3" i="1" s="1"/>
  <c r="V3" i="1" s="1"/>
  <c r="C56" i="1"/>
  <c r="D56" i="1" s="1"/>
  <c r="E56" i="1" s="1"/>
  <c r="B93" i="1"/>
  <c r="N93" i="1" s="1"/>
  <c r="V93" i="1" s="1"/>
  <c r="D52" i="1"/>
  <c r="E52" i="1" s="1"/>
  <c r="C93" i="1"/>
  <c r="O93" i="1" s="1"/>
  <c r="W93" i="1" s="1"/>
  <c r="D63" i="5"/>
  <c r="C63" i="1"/>
  <c r="D63" i="1" s="1"/>
  <c r="E63" i="1" s="1"/>
  <c r="C78" i="1"/>
  <c r="D44" i="5"/>
  <c r="B44" i="1"/>
  <c r="N44" i="1" s="1"/>
  <c r="V44" i="1" s="1"/>
  <c r="D80" i="5"/>
  <c r="C75" i="1"/>
  <c r="O75" i="1" s="1"/>
  <c r="W75" i="1" s="1"/>
  <c r="D79" i="5"/>
  <c r="C74" i="1"/>
  <c r="D74" i="1" s="1"/>
  <c r="E74" i="1" s="1"/>
  <c r="D100" i="5"/>
  <c r="C95" i="1"/>
  <c r="D95" i="1" s="1"/>
  <c r="E95" i="1" s="1"/>
  <c r="D78" i="5"/>
  <c r="C73" i="1"/>
  <c r="D73" i="1" s="1"/>
  <c r="E73" i="1" s="1"/>
  <c r="D12" i="5"/>
  <c r="C12" i="1"/>
  <c r="C16" i="1"/>
  <c r="O16" i="1" s="1"/>
  <c r="W16" i="1" s="1"/>
  <c r="D30" i="1"/>
  <c r="E30" i="1" s="1"/>
  <c r="D33" i="5"/>
  <c r="C33" i="1"/>
  <c r="D33" i="1" s="1"/>
  <c r="E33" i="1" s="1"/>
  <c r="D76" i="5"/>
  <c r="D32" i="5"/>
  <c r="C32" i="1"/>
  <c r="D32" i="1" s="1"/>
  <c r="E32" i="1" s="1"/>
  <c r="D85" i="5"/>
  <c r="C80" i="1"/>
  <c r="D80" i="1" s="1"/>
  <c r="E80" i="1" s="1"/>
  <c r="D59" i="5"/>
  <c r="C59" i="1"/>
  <c r="O59" i="1" s="1"/>
  <c r="W59" i="1" s="1"/>
  <c r="D97" i="5"/>
  <c r="C92" i="1"/>
  <c r="D92" i="1" s="1"/>
  <c r="E92" i="1" s="1"/>
  <c r="D53" i="5"/>
  <c r="C53" i="1"/>
  <c r="D53" i="1" s="1"/>
  <c r="E53" i="1" s="1"/>
  <c r="D31" i="5"/>
  <c r="C31" i="1"/>
  <c r="D31" i="1" s="1"/>
  <c r="E31" i="1" s="1"/>
  <c r="D9" i="5"/>
  <c r="C9" i="1"/>
  <c r="D9" i="1" s="1"/>
  <c r="E9" i="1" s="1"/>
  <c r="C18" i="1"/>
  <c r="D96" i="5"/>
  <c r="C91" i="1"/>
  <c r="D91" i="1" s="1"/>
  <c r="E91" i="1" s="1"/>
  <c r="D74" i="5"/>
  <c r="D8" i="5"/>
  <c r="C8" i="1"/>
  <c r="D8" i="1" s="1"/>
  <c r="E8" i="1" s="1"/>
  <c r="D41" i="5"/>
  <c r="C41" i="1"/>
  <c r="D41" i="1" s="1"/>
  <c r="E41" i="1" s="1"/>
  <c r="B2" i="1"/>
  <c r="N2" i="1" s="1"/>
  <c r="V2" i="1" s="1"/>
  <c r="D73" i="5"/>
  <c r="D29" i="5"/>
  <c r="C29" i="1"/>
  <c r="D29" i="1" s="1"/>
  <c r="E29" i="1" s="1"/>
  <c r="D94" i="5"/>
  <c r="C89" i="1"/>
  <c r="D89" i="1" s="1"/>
  <c r="E89" i="1" s="1"/>
  <c r="D50" i="5"/>
  <c r="C50" i="1"/>
  <c r="D50" i="1" s="1"/>
  <c r="E50" i="1" s="1"/>
  <c r="C28" i="1"/>
  <c r="C71" i="1"/>
  <c r="O71" i="1" s="1"/>
  <c r="W71" i="1" s="1"/>
  <c r="C49" i="1"/>
  <c r="O49" i="1" s="1"/>
  <c r="W49" i="1" s="1"/>
  <c r="C79" i="1"/>
  <c r="O79" i="1" s="1"/>
  <c r="W79" i="1" s="1"/>
  <c r="D92" i="5"/>
  <c r="C87" i="1"/>
  <c r="O87" i="1" s="1"/>
  <c r="W87" i="1" s="1"/>
  <c r="D70" i="5"/>
  <c r="C70" i="1"/>
  <c r="O70" i="1" s="1"/>
  <c r="W70" i="1" s="1"/>
  <c r="D26" i="5"/>
  <c r="C26" i="1"/>
  <c r="O26" i="1" s="1"/>
  <c r="W26" i="1" s="1"/>
  <c r="C3" i="1"/>
  <c r="O3" i="1" s="1"/>
  <c r="W3" i="1" s="1"/>
  <c r="C39" i="1"/>
  <c r="D81" i="5"/>
  <c r="C76" i="1"/>
  <c r="O76" i="1" s="1"/>
  <c r="W76" i="1" s="1"/>
  <c r="D102" i="5"/>
  <c r="C97" i="1"/>
  <c r="O97" i="1" s="1"/>
  <c r="W97" i="1" s="1"/>
  <c r="D43" i="1"/>
  <c r="E43" i="1" s="1"/>
  <c r="D17" i="5"/>
  <c r="C17" i="1"/>
  <c r="C60" i="1"/>
  <c r="O60" i="1" s="1"/>
  <c r="W60" i="1" s="1"/>
  <c r="D103" i="5"/>
  <c r="C98" i="1"/>
  <c r="D98" i="1" s="1"/>
  <c r="E98" i="1" s="1"/>
  <c r="C62" i="1"/>
  <c r="O62" i="1" s="1"/>
  <c r="W62" i="1" s="1"/>
  <c r="D37" i="5"/>
  <c r="C37" i="1"/>
  <c r="D37" i="1" s="1"/>
  <c r="E37" i="1" s="1"/>
  <c r="D58" i="5"/>
  <c r="C58" i="1"/>
  <c r="D58" i="1" s="1"/>
  <c r="E58" i="1" s="1"/>
  <c r="D65" i="5"/>
  <c r="C65" i="1"/>
  <c r="D65" i="1" s="1"/>
  <c r="E65" i="1" s="1"/>
  <c r="C21" i="1"/>
  <c r="D15" i="5"/>
  <c r="C15" i="1"/>
  <c r="O15" i="1" s="1"/>
  <c r="W15" i="1" s="1"/>
  <c r="D86" i="5"/>
  <c r="C81" i="1"/>
  <c r="C42" i="1"/>
  <c r="O42" i="1" s="1"/>
  <c r="W42" i="1" s="1"/>
  <c r="C20" i="1"/>
  <c r="O20" i="1" s="1"/>
  <c r="W20" i="1" s="1"/>
  <c r="C36" i="1"/>
  <c r="D36" i="1" s="1"/>
  <c r="E36" i="1" s="1"/>
  <c r="D64" i="5"/>
  <c r="D99" i="5"/>
  <c r="D57" i="5"/>
  <c r="C57" i="1"/>
  <c r="D57" i="1" s="1"/>
  <c r="E57" i="1" s="1"/>
  <c r="C13" i="1"/>
  <c r="D13" i="1" s="1"/>
  <c r="E13" i="1" s="1"/>
  <c r="D14" i="5"/>
  <c r="D35" i="5"/>
  <c r="D77" i="5"/>
  <c r="D4" i="5"/>
  <c r="B5" i="1"/>
  <c r="N5" i="1" s="1"/>
  <c r="V5" i="1" s="1"/>
  <c r="B16" i="1"/>
  <c r="N16" i="1" s="1"/>
  <c r="V16" i="1" s="1"/>
  <c r="B24" i="1"/>
  <c r="D24" i="1" s="1"/>
  <c r="E24" i="1" s="1"/>
  <c r="D66" i="5"/>
  <c r="B6" i="1"/>
  <c r="N6" i="1" s="1"/>
  <c r="V6" i="1" s="1"/>
  <c r="B27" i="1"/>
  <c r="N27" i="1" s="1"/>
  <c r="V27" i="1" s="1"/>
  <c r="C34" i="1"/>
  <c r="D34" i="1" s="1"/>
  <c r="E34" i="1" s="1"/>
  <c r="D45" i="5"/>
  <c r="D48" i="5"/>
  <c r="B7" i="1"/>
  <c r="N7" i="1" s="1"/>
  <c r="V7" i="1" s="1"/>
  <c r="B49" i="1"/>
  <c r="C94" i="1"/>
  <c r="O94" i="1" s="1"/>
  <c r="W94" i="1" s="1"/>
  <c r="C72" i="1"/>
  <c r="O72" i="1" s="1"/>
  <c r="W72" i="1" s="1"/>
  <c r="C55" i="1"/>
  <c r="O55" i="1" s="1"/>
  <c r="W55" i="1" s="1"/>
  <c r="B38" i="1"/>
  <c r="D38" i="1" s="1"/>
  <c r="E38" i="1" s="1"/>
  <c r="D101" i="5"/>
  <c r="B28" i="1"/>
  <c r="N28" i="1" s="1"/>
  <c r="V28" i="1" s="1"/>
  <c r="B60" i="1"/>
  <c r="N60" i="1" s="1"/>
  <c r="V60" i="1" s="1"/>
  <c r="B66" i="1"/>
  <c r="N66" i="1" s="1"/>
  <c r="V66" i="1" s="1"/>
  <c r="B18" i="1"/>
  <c r="N18" i="1" s="1"/>
  <c r="V18" i="1" s="1"/>
  <c r="B71" i="1"/>
  <c r="N71" i="1" s="1"/>
  <c r="V71" i="1" s="1"/>
  <c r="C54" i="1"/>
  <c r="D54" i="1" s="1"/>
  <c r="E54" i="1" s="1"/>
  <c r="D87" i="5"/>
  <c r="D19" i="5"/>
  <c r="D40" i="5"/>
  <c r="D51" i="5"/>
  <c r="D61" i="5"/>
  <c r="D72" i="5"/>
  <c r="B20" i="1"/>
  <c r="N20" i="1" s="1"/>
  <c r="V20" i="1" s="1"/>
  <c r="B62" i="1"/>
  <c r="N62" i="1" s="1"/>
  <c r="V62" i="1" s="1"/>
  <c r="C19" i="1"/>
  <c r="D19" i="1" s="1"/>
  <c r="E19" i="1" s="1"/>
  <c r="D43" i="5"/>
  <c r="B99" i="1"/>
  <c r="N99" i="1" s="1"/>
  <c r="V99" i="1" s="1"/>
  <c r="C64" i="1"/>
  <c r="D64" i="1" s="1"/>
  <c r="E64" i="1" s="1"/>
  <c r="D52" i="5"/>
  <c r="B79" i="1"/>
  <c r="N79" i="1" s="1"/>
  <c r="V79" i="1" s="1"/>
  <c r="D105" i="5"/>
  <c r="B21" i="1"/>
  <c r="N21" i="1" s="1"/>
  <c r="V21" i="1" s="1"/>
  <c r="B42" i="1"/>
  <c r="N42" i="1" s="1"/>
  <c r="C40" i="1"/>
  <c r="O40" i="1" s="1"/>
  <c r="W40" i="1" s="1"/>
  <c r="D93" i="5"/>
  <c r="D30" i="5"/>
  <c r="D11" i="5"/>
  <c r="C100" i="1"/>
  <c r="D100" i="1" s="1"/>
  <c r="E100" i="1" s="1"/>
  <c r="C61" i="1"/>
  <c r="D61" i="1" s="1"/>
  <c r="E61" i="1" s="1"/>
  <c r="C6" i="1"/>
  <c r="O6" i="1" s="1"/>
  <c r="W6" i="1" s="1"/>
  <c r="C99" i="1"/>
  <c r="O99" i="1" s="1"/>
  <c r="W99" i="1" s="1"/>
  <c r="C88" i="1"/>
  <c r="O88" i="1" s="1"/>
  <c r="W88" i="1" s="1"/>
  <c r="C27" i="1"/>
  <c r="C5" i="1"/>
  <c r="O5" i="1" s="1"/>
  <c r="W5" i="1" s="1"/>
  <c r="D75" i="5"/>
  <c r="D96" i="1"/>
  <c r="E96" i="1" s="1"/>
  <c r="D35" i="1"/>
  <c r="E35" i="1" s="1"/>
  <c r="H90" i="1"/>
  <c r="I90" i="1" s="1"/>
  <c r="D11" i="1"/>
  <c r="E11" i="1" s="1"/>
  <c r="L19" i="1"/>
  <c r="M19" i="1" s="1"/>
  <c r="L7" i="1"/>
  <c r="M7" i="1" s="1"/>
  <c r="H15" i="1"/>
  <c r="I15" i="1" s="1"/>
  <c r="L5" i="1"/>
  <c r="M5" i="1" s="1"/>
  <c r="H82" i="1"/>
  <c r="I82" i="1" s="1"/>
  <c r="L4" i="1"/>
  <c r="M4" i="1" s="1"/>
  <c r="H65" i="1"/>
  <c r="I65" i="1" s="1"/>
  <c r="H43" i="1"/>
  <c r="I43" i="1" s="1"/>
  <c r="D48" i="1"/>
  <c r="E48" i="1" s="1"/>
  <c r="D4" i="1"/>
  <c r="E4" i="1" s="1"/>
  <c r="N97" i="1"/>
  <c r="V97" i="1" s="1"/>
  <c r="D14" i="1"/>
  <c r="E14" i="1" s="1"/>
  <c r="H80" i="1"/>
  <c r="I80" i="1" s="1"/>
  <c r="H63" i="1"/>
  <c r="I63" i="1" s="1"/>
  <c r="O52" i="1"/>
  <c r="W52" i="1" s="1"/>
  <c r="H41" i="1"/>
  <c r="I41" i="1" s="1"/>
  <c r="H30" i="1"/>
  <c r="I30" i="1" s="1"/>
  <c r="H19" i="1"/>
  <c r="I19" i="1" s="1"/>
  <c r="H8" i="1"/>
  <c r="I8" i="1" s="1"/>
  <c r="L96" i="1"/>
  <c r="M96" i="1" s="1"/>
  <c r="L85" i="1"/>
  <c r="M85" i="1" s="1"/>
  <c r="L74" i="1"/>
  <c r="M74" i="1" s="1"/>
  <c r="L68" i="1"/>
  <c r="M68" i="1" s="1"/>
  <c r="L57" i="1"/>
  <c r="M57" i="1" s="1"/>
  <c r="L46" i="1"/>
  <c r="M46" i="1" s="1"/>
  <c r="L35" i="1"/>
  <c r="M35" i="1" s="1"/>
  <c r="L24" i="1"/>
  <c r="M24" i="1" s="1"/>
  <c r="L13" i="1"/>
  <c r="M13" i="1" s="1"/>
  <c r="H79" i="1"/>
  <c r="I79" i="1" s="1"/>
  <c r="H51" i="1"/>
  <c r="I51" i="1" s="1"/>
  <c r="H40" i="1"/>
  <c r="I40" i="1" s="1"/>
  <c r="H29" i="1"/>
  <c r="I29" i="1" s="1"/>
  <c r="H18" i="1"/>
  <c r="I18" i="1" s="1"/>
  <c r="H7" i="1"/>
  <c r="I7" i="1" s="1"/>
  <c r="L95" i="1"/>
  <c r="M95" i="1" s="1"/>
  <c r="L84" i="1"/>
  <c r="M84" i="1" s="1"/>
  <c r="L73" i="1"/>
  <c r="M73" i="1" s="1"/>
  <c r="L67" i="1"/>
  <c r="M67" i="1" s="1"/>
  <c r="L56" i="1"/>
  <c r="M56" i="1" s="1"/>
  <c r="L45" i="1"/>
  <c r="M45" i="1" s="1"/>
  <c r="L23" i="1"/>
  <c r="M23" i="1" s="1"/>
  <c r="H99" i="1"/>
  <c r="I99" i="1" s="1"/>
  <c r="H88" i="1"/>
  <c r="I88" i="1" s="1"/>
  <c r="H77" i="1"/>
  <c r="I77" i="1" s="1"/>
  <c r="H71" i="1"/>
  <c r="I71" i="1" s="1"/>
  <c r="H60" i="1"/>
  <c r="I60" i="1" s="1"/>
  <c r="H49" i="1"/>
  <c r="I49" i="1" s="1"/>
  <c r="H38" i="1"/>
  <c r="I38" i="1" s="1"/>
  <c r="H27" i="1"/>
  <c r="I27" i="1" s="1"/>
  <c r="H16" i="1"/>
  <c r="I16" i="1" s="1"/>
  <c r="H5" i="1"/>
  <c r="I5" i="1" s="1"/>
  <c r="L93" i="1"/>
  <c r="M93" i="1" s="1"/>
  <c r="L82" i="1"/>
  <c r="M82" i="1" s="1"/>
  <c r="L65" i="1"/>
  <c r="M65" i="1" s="1"/>
  <c r="L54" i="1"/>
  <c r="M54" i="1" s="1"/>
  <c r="L43" i="1"/>
  <c r="M43" i="1" s="1"/>
  <c r="L32" i="1"/>
  <c r="M32" i="1" s="1"/>
  <c r="L10" i="1"/>
  <c r="M10" i="1" s="1"/>
  <c r="H2" i="1"/>
  <c r="I2" i="1" s="1"/>
  <c r="H62" i="1"/>
  <c r="I62" i="1" s="1"/>
  <c r="H95" i="1"/>
  <c r="I95" i="1" s="1"/>
  <c r="H73" i="1"/>
  <c r="I73" i="1" s="1"/>
  <c r="H56" i="1"/>
  <c r="I56" i="1" s="1"/>
  <c r="H34" i="1"/>
  <c r="I34" i="1" s="1"/>
  <c r="H12" i="1"/>
  <c r="I12" i="1" s="1"/>
  <c r="L100" i="1"/>
  <c r="M100" i="1" s="1"/>
  <c r="L89" i="1"/>
  <c r="M89" i="1" s="1"/>
  <c r="L78" i="1"/>
  <c r="M78" i="1" s="1"/>
  <c r="L61" i="1"/>
  <c r="M61" i="1" s="1"/>
  <c r="L50" i="1"/>
  <c r="M50" i="1" s="1"/>
  <c r="L39" i="1"/>
  <c r="M39" i="1" s="1"/>
  <c r="L28" i="1"/>
  <c r="M28" i="1" s="1"/>
  <c r="L6" i="1"/>
  <c r="M6" i="1" s="1"/>
  <c r="H93" i="1"/>
  <c r="I93" i="1" s="1"/>
  <c r="H54" i="1"/>
  <c r="I54" i="1" s="1"/>
  <c r="H32" i="1"/>
  <c r="I32" i="1" s="1"/>
  <c r="H10" i="1"/>
  <c r="I10" i="1" s="1"/>
  <c r="L98" i="1"/>
  <c r="M98" i="1" s="1"/>
  <c r="L87" i="1"/>
  <c r="M87" i="1" s="1"/>
  <c r="L76" i="1"/>
  <c r="M76" i="1" s="1"/>
  <c r="L70" i="1"/>
  <c r="M70" i="1" s="1"/>
  <c r="L59" i="1"/>
  <c r="M59" i="1" s="1"/>
  <c r="L48" i="1"/>
  <c r="M48" i="1" s="1"/>
  <c r="L37" i="1"/>
  <c r="M37" i="1" s="1"/>
  <c r="L26" i="1"/>
  <c r="M26" i="1" s="1"/>
  <c r="L15" i="1"/>
  <c r="M15" i="1" s="1"/>
  <c r="H92" i="1"/>
  <c r="I92" i="1" s="1"/>
  <c r="H53" i="1"/>
  <c r="I53" i="1" s="1"/>
  <c r="H31" i="1"/>
  <c r="I31" i="1" s="1"/>
  <c r="H9" i="1"/>
  <c r="I9" i="1" s="1"/>
  <c r="N14" i="1"/>
  <c r="V14" i="1" s="1"/>
  <c r="O30" i="1"/>
  <c r="W30" i="1" s="1"/>
  <c r="N35" i="1"/>
  <c r="V35" i="1" s="1"/>
  <c r="N36" i="1"/>
  <c r="V36" i="1" s="1"/>
  <c r="N74" i="1"/>
  <c r="V74" i="1" s="1"/>
  <c r="N13" i="1"/>
  <c r="V13" i="1" s="1"/>
  <c r="N91" i="1"/>
  <c r="V91" i="1" s="1"/>
  <c r="N80" i="1"/>
  <c r="V80" i="1" s="1"/>
  <c r="N63" i="1"/>
  <c r="V63" i="1" s="1"/>
  <c r="N52" i="1"/>
  <c r="V52" i="1" s="1"/>
  <c r="N41" i="1"/>
  <c r="V41" i="1" s="1"/>
  <c r="N30" i="1"/>
  <c r="V30" i="1" s="1"/>
  <c r="N19" i="1"/>
  <c r="V19" i="1" s="1"/>
  <c r="N8" i="1"/>
  <c r="V8" i="1" s="1"/>
  <c r="N96" i="1"/>
  <c r="V96" i="1" s="1"/>
  <c r="L2" i="1"/>
  <c r="M2" i="1" s="1"/>
  <c r="L79" i="1"/>
  <c r="M79" i="1" s="1"/>
  <c r="L62" i="1"/>
  <c r="M62" i="1" s="1"/>
  <c r="L40" i="1"/>
  <c r="M40" i="1" s="1"/>
  <c r="L18" i="1"/>
  <c r="M18" i="1" s="1"/>
  <c r="L17" i="1"/>
  <c r="M17" i="1" s="1"/>
  <c r="N57" i="1"/>
  <c r="V57" i="1" s="1"/>
  <c r="L34" i="1"/>
  <c r="M34" i="1" s="1"/>
  <c r="L12" i="1"/>
  <c r="M12" i="1" s="1"/>
  <c r="H91" i="1"/>
  <c r="I91" i="1" s="1"/>
  <c r="H52" i="1"/>
  <c r="I52" i="1" s="1"/>
  <c r="N75" i="1"/>
  <c r="V75" i="1" s="1"/>
  <c r="N58" i="1"/>
  <c r="V58" i="1" s="1"/>
  <c r="L97" i="1"/>
  <c r="M97" i="1" s="1"/>
  <c r="L86" i="1"/>
  <c r="M86" i="1" s="1"/>
  <c r="L75" i="1"/>
  <c r="M75" i="1" s="1"/>
  <c r="L69" i="1"/>
  <c r="M69" i="1" s="1"/>
  <c r="L58" i="1"/>
  <c r="M58" i="1" s="1"/>
  <c r="L47" i="1"/>
  <c r="M47" i="1" s="1"/>
  <c r="L36" i="1"/>
  <c r="M36" i="1" s="1"/>
  <c r="L25" i="1"/>
  <c r="M25" i="1" s="1"/>
  <c r="L14" i="1"/>
  <c r="M14" i="1" s="1"/>
  <c r="L3" i="1"/>
  <c r="M3" i="1" s="1"/>
  <c r="O96" i="1"/>
  <c r="W96" i="1" s="1"/>
  <c r="O85" i="1"/>
  <c r="W85" i="1" s="1"/>
  <c r="O68" i="1"/>
  <c r="W68" i="1" s="1"/>
  <c r="O46" i="1"/>
  <c r="W46" i="1" s="1"/>
  <c r="O35" i="1"/>
  <c r="W35" i="1" s="1"/>
  <c r="O24" i="1"/>
  <c r="W24" i="1" s="1"/>
  <c r="N100" i="1"/>
  <c r="V100" i="1" s="1"/>
  <c r="N76" i="1"/>
  <c r="V76" i="1" s="1"/>
  <c r="N15" i="1"/>
  <c r="V15" i="1" s="1"/>
  <c r="O14" i="1"/>
  <c r="W14" i="1" s="1"/>
  <c r="N69" i="1"/>
  <c r="V69" i="1" s="1"/>
  <c r="N40" i="1"/>
  <c r="V40" i="1" s="1"/>
  <c r="N98" i="1"/>
  <c r="V98" i="1" s="1"/>
  <c r="O45" i="1"/>
  <c r="W45" i="1" s="1"/>
  <c r="N87" i="1"/>
  <c r="V87" i="1" s="1"/>
  <c r="N25" i="1"/>
  <c r="V25" i="1" s="1"/>
  <c r="N95" i="1"/>
  <c r="V95" i="1" s="1"/>
  <c r="N73" i="1"/>
  <c r="V73" i="1" s="1"/>
  <c r="N67" i="1"/>
  <c r="V67" i="1" s="1"/>
  <c r="N56" i="1"/>
  <c r="V56" i="1" s="1"/>
  <c r="N34" i="1"/>
  <c r="V34" i="1" s="1"/>
  <c r="N23" i="1"/>
  <c r="V23" i="1" s="1"/>
  <c r="N89" i="1"/>
  <c r="V89" i="1" s="1"/>
  <c r="N88" i="1"/>
  <c r="V88" i="1" s="1"/>
  <c r="N48" i="1"/>
  <c r="V48" i="1" s="1"/>
  <c r="N86" i="1"/>
  <c r="V86" i="1" s="1"/>
  <c r="N47" i="1"/>
  <c r="V47" i="1" s="1"/>
  <c r="O83" i="1"/>
  <c r="W83" i="1" s="1"/>
  <c r="O66" i="1"/>
  <c r="W66" i="1" s="1"/>
  <c r="O44" i="1"/>
  <c r="W44" i="1" s="1"/>
  <c r="O22" i="1"/>
  <c r="W22" i="1" s="1"/>
  <c r="O11" i="1"/>
  <c r="W11" i="1" s="1"/>
  <c r="N78" i="1"/>
  <c r="V78" i="1" s="1"/>
  <c r="N4" i="1"/>
  <c r="V4" i="1" s="1"/>
  <c r="N54" i="1"/>
  <c r="V54" i="1" s="1"/>
  <c r="N32" i="1"/>
  <c r="V32" i="1" s="1"/>
  <c r="N10" i="1"/>
  <c r="V10" i="1" s="1"/>
  <c r="O77" i="1"/>
  <c r="W77" i="1" s="1"/>
  <c r="N70" i="1"/>
  <c r="V70" i="1" s="1"/>
  <c r="N94" i="1"/>
  <c r="V94" i="1" s="1"/>
  <c r="N55" i="1"/>
  <c r="V55" i="1" s="1"/>
  <c r="N33" i="1"/>
  <c r="V33" i="1" s="1"/>
  <c r="N11" i="1"/>
  <c r="V11" i="1" s="1"/>
  <c r="O82" i="1"/>
  <c r="W82" i="1" s="1"/>
  <c r="O43" i="1"/>
  <c r="W43" i="1" s="1"/>
  <c r="O48" i="1"/>
  <c r="W48" i="1" s="1"/>
  <c r="O4" i="1"/>
  <c r="W4" i="1" s="1"/>
  <c r="N90" i="1"/>
  <c r="V90" i="1" s="1"/>
  <c r="N29" i="1"/>
  <c r="V29" i="1" s="1"/>
  <c r="N61" i="1"/>
  <c r="V61" i="1" s="1"/>
  <c r="N17" i="1"/>
  <c r="V17" i="1" s="1"/>
  <c r="O38" i="1"/>
  <c r="W38" i="1" s="1"/>
  <c r="N72" i="1"/>
  <c r="V72" i="1" s="1"/>
  <c r="N82" i="1"/>
  <c r="V82" i="1" s="1"/>
  <c r="N65" i="1"/>
  <c r="V65" i="1" s="1"/>
  <c r="N43" i="1"/>
  <c r="V43" i="1" s="1"/>
  <c r="N92" i="1"/>
  <c r="V92" i="1" s="1"/>
  <c r="N53" i="1"/>
  <c r="V53" i="1" s="1"/>
  <c r="N31" i="1"/>
  <c r="V31" i="1" s="1"/>
  <c r="N9" i="1"/>
  <c r="V9" i="1" s="1"/>
  <c r="N59" i="1"/>
  <c r="V59" i="1" s="1"/>
  <c r="N51" i="1"/>
  <c r="V51" i="1" s="1"/>
  <c r="N37" i="1"/>
  <c r="V37" i="1" s="1"/>
  <c r="N64" i="1"/>
  <c r="V64" i="1" s="1"/>
  <c r="N50" i="1"/>
  <c r="V50" i="1" s="1"/>
  <c r="N26" i="1"/>
  <c r="V26" i="1" s="1"/>
  <c r="X6" i="1" l="1"/>
  <c r="D17" i="1"/>
  <c r="E17" i="1" s="1"/>
  <c r="D45" i="1"/>
  <c r="E45" i="1" s="1"/>
  <c r="O61" i="1"/>
  <c r="W61" i="1" s="1"/>
  <c r="X61" i="1" s="1"/>
  <c r="D78" i="1"/>
  <c r="E78" i="1" s="1"/>
  <c r="D83" i="5"/>
  <c r="D39" i="1"/>
  <c r="E39" i="1" s="1"/>
  <c r="D88" i="5"/>
  <c r="D16" i="5"/>
  <c r="D39" i="5"/>
  <c r="X30" i="1"/>
  <c r="D12" i="1"/>
  <c r="E12" i="1" s="1"/>
  <c r="D59" i="1"/>
  <c r="E59" i="1" s="1"/>
  <c r="O95" i="1"/>
  <c r="W95" i="1" s="1"/>
  <c r="X95" i="1" s="1"/>
  <c r="X94" i="1"/>
  <c r="X15" i="1"/>
  <c r="X26" i="1"/>
  <c r="X35" i="1"/>
  <c r="X40" i="1"/>
  <c r="D81" i="1"/>
  <c r="E81" i="1" s="1"/>
  <c r="X72" i="1"/>
  <c r="X76" i="1"/>
  <c r="X3" i="1"/>
  <c r="O39" i="1"/>
  <c r="W39" i="1" s="1"/>
  <c r="X39" i="1" s="1"/>
  <c r="D2" i="1"/>
  <c r="E2" i="1" s="1"/>
  <c r="X62" i="1"/>
  <c r="X45" i="1"/>
  <c r="O78" i="1"/>
  <c r="W78" i="1" s="1"/>
  <c r="X78" i="1" s="1"/>
  <c r="X48" i="1"/>
  <c r="D87" i="1"/>
  <c r="E87" i="1" s="1"/>
  <c r="X43" i="1"/>
  <c r="X88" i="1"/>
  <c r="X97" i="1"/>
  <c r="X75" i="1"/>
  <c r="X82" i="1"/>
  <c r="D44" i="1"/>
  <c r="E44" i="1" s="1"/>
  <c r="X55" i="1"/>
  <c r="X59" i="1"/>
  <c r="X20" i="1"/>
  <c r="O54" i="1"/>
  <c r="W54" i="1" s="1"/>
  <c r="X54" i="1" s="1"/>
  <c r="X71" i="1"/>
  <c r="O65" i="1"/>
  <c r="W65" i="1" s="1"/>
  <c r="X65" i="1" s="1"/>
  <c r="X11" i="1"/>
  <c r="O100" i="1"/>
  <c r="W100" i="1" s="1"/>
  <c r="X100" i="1" s="1"/>
  <c r="X96" i="1"/>
  <c r="X5" i="1"/>
  <c r="N22" i="1"/>
  <c r="V22" i="1" s="1"/>
  <c r="X22" i="1" s="1"/>
  <c r="D26" i="1"/>
  <c r="E26" i="1" s="1"/>
  <c r="O80" i="1"/>
  <c r="W80" i="1" s="1"/>
  <c r="X80" i="1" s="1"/>
  <c r="X99" i="1"/>
  <c r="D75" i="1"/>
  <c r="E75" i="1" s="1"/>
  <c r="D79" i="1"/>
  <c r="E79" i="1" s="1"/>
  <c r="X87" i="1"/>
  <c r="O29" i="1"/>
  <c r="W29" i="1" s="1"/>
  <c r="X29" i="1" s="1"/>
  <c r="X66" i="1"/>
  <c r="X70" i="1"/>
  <c r="O36" i="1"/>
  <c r="W36" i="1" s="1"/>
  <c r="X36" i="1" s="1"/>
  <c r="X14" i="1"/>
  <c r="D16" i="1"/>
  <c r="E16" i="1" s="1"/>
  <c r="X2" i="1"/>
  <c r="O92" i="1"/>
  <c r="W92" i="1" s="1"/>
  <c r="X92" i="1" s="1"/>
  <c r="X4" i="1"/>
  <c r="X52" i="1"/>
  <c r="O74" i="1"/>
  <c r="W74" i="1" s="1"/>
  <c r="X74" i="1" s="1"/>
  <c r="X79" i="1"/>
  <c r="X44" i="1"/>
  <c r="N38" i="1"/>
  <c r="V38" i="1" s="1"/>
  <c r="X38" i="1" s="1"/>
  <c r="D5" i="1"/>
  <c r="E5" i="1" s="1"/>
  <c r="X16" i="1"/>
  <c r="X93" i="1"/>
  <c r="D93" i="1"/>
  <c r="E93" i="1" s="1"/>
  <c r="P42" i="1"/>
  <c r="Q42" i="1" s="1"/>
  <c r="V42" i="1"/>
  <c r="X42" i="1" s="1"/>
  <c r="X60" i="1"/>
  <c r="D70" i="1"/>
  <c r="E70" i="1" s="1"/>
  <c r="D27" i="1"/>
  <c r="E27" i="1" s="1"/>
  <c r="O37" i="1"/>
  <c r="W37" i="1" s="1"/>
  <c r="X37" i="1" s="1"/>
  <c r="D56" i="5"/>
  <c r="D18" i="1"/>
  <c r="E18" i="1" s="1"/>
  <c r="D104" i="5"/>
  <c r="D28" i="5"/>
  <c r="O98" i="1"/>
  <c r="O8" i="1"/>
  <c r="W8" i="1" s="1"/>
  <c r="X8" i="1" s="1"/>
  <c r="O58" i="1"/>
  <c r="W58" i="1" s="1"/>
  <c r="X58" i="1" s="1"/>
  <c r="O17" i="1"/>
  <c r="O64" i="1"/>
  <c r="W64" i="1" s="1"/>
  <c r="X64" i="1" s="1"/>
  <c r="P79" i="1"/>
  <c r="Q79" i="1" s="1"/>
  <c r="O91" i="1"/>
  <c r="D60" i="1"/>
  <c r="E60" i="1" s="1"/>
  <c r="D28" i="1"/>
  <c r="E28" i="1" s="1"/>
  <c r="D49" i="1"/>
  <c r="E49" i="1" s="1"/>
  <c r="P62" i="1"/>
  <c r="Q62" i="1" s="1"/>
  <c r="O12" i="1"/>
  <c r="W12" i="1" s="1"/>
  <c r="X12" i="1" s="1"/>
  <c r="D98" i="5"/>
  <c r="B46" i="1"/>
  <c r="N46" i="1" s="1"/>
  <c r="D66" i="1"/>
  <c r="E66" i="1" s="1"/>
  <c r="O81" i="1"/>
  <c r="W81" i="1" s="1"/>
  <c r="X81" i="1" s="1"/>
  <c r="N24" i="1"/>
  <c r="D55" i="1"/>
  <c r="E55" i="1" s="1"/>
  <c r="P93" i="1"/>
  <c r="Q93" i="1" s="1"/>
  <c r="D72" i="1"/>
  <c r="E72" i="1" s="1"/>
  <c r="D22" i="5"/>
  <c r="D21" i="1"/>
  <c r="E21" i="1" s="1"/>
  <c r="O41" i="1"/>
  <c r="O21" i="1"/>
  <c r="N83" i="1"/>
  <c r="V83" i="1" s="1"/>
  <c r="X83" i="1" s="1"/>
  <c r="D94" i="1"/>
  <c r="E94" i="1" s="1"/>
  <c r="D21" i="5"/>
  <c r="O63" i="1"/>
  <c r="O32" i="1"/>
  <c r="W32" i="1" s="1"/>
  <c r="X32" i="1" s="1"/>
  <c r="D3" i="5"/>
  <c r="D2" i="5"/>
  <c r="O51" i="1"/>
  <c r="W51" i="1" s="1"/>
  <c r="X51" i="1" s="1"/>
  <c r="D25" i="5"/>
  <c r="C25" i="1"/>
  <c r="O31" i="1"/>
  <c r="D99" i="1"/>
  <c r="E99" i="1" s="1"/>
  <c r="D15" i="1"/>
  <c r="E15" i="1" s="1"/>
  <c r="O34" i="1"/>
  <c r="O19" i="1"/>
  <c r="O13" i="1"/>
  <c r="W13" i="1" s="1"/>
  <c r="X13" i="1" s="1"/>
  <c r="D3" i="1"/>
  <c r="E3" i="1" s="1"/>
  <c r="D6" i="1"/>
  <c r="E6" i="1" s="1"/>
  <c r="O53" i="1"/>
  <c r="O28" i="1"/>
  <c r="D40" i="1"/>
  <c r="E40" i="1" s="1"/>
  <c r="D6" i="5"/>
  <c r="D91" i="5"/>
  <c r="C86" i="1"/>
  <c r="D62" i="5"/>
  <c r="P88" i="1"/>
  <c r="Q88" i="1" s="1"/>
  <c r="O56" i="1"/>
  <c r="D88" i="1"/>
  <c r="E88" i="1" s="1"/>
  <c r="O89" i="1"/>
  <c r="W89" i="1" s="1"/>
  <c r="X89" i="1" s="1"/>
  <c r="O33" i="1"/>
  <c r="W33" i="1" s="1"/>
  <c r="X33" i="1" s="1"/>
  <c r="O57" i="1"/>
  <c r="W57" i="1" s="1"/>
  <c r="X57" i="1" s="1"/>
  <c r="P75" i="1"/>
  <c r="Q75" i="1" s="1"/>
  <c r="D89" i="5"/>
  <c r="C84" i="1"/>
  <c r="O27" i="1"/>
  <c r="O18" i="1"/>
  <c r="D18" i="5"/>
  <c r="D76" i="1"/>
  <c r="E76" i="1" s="1"/>
  <c r="D69" i="5"/>
  <c r="C69" i="1"/>
  <c r="D90" i="5"/>
  <c r="B85" i="1"/>
  <c r="D60" i="5"/>
  <c r="O73" i="1"/>
  <c r="O9" i="1"/>
  <c r="N49" i="1"/>
  <c r="D82" i="5"/>
  <c r="B77" i="1"/>
  <c r="D38" i="5"/>
  <c r="D47" i="5"/>
  <c r="C47" i="1"/>
  <c r="D20" i="1"/>
  <c r="E20" i="1" s="1"/>
  <c r="D84" i="5"/>
  <c r="P99" i="1"/>
  <c r="Q99" i="1" s="1"/>
  <c r="D68" i="5"/>
  <c r="B68" i="1"/>
  <c r="O50" i="1"/>
  <c r="D97" i="1"/>
  <c r="E97" i="1" s="1"/>
  <c r="D7" i="5"/>
  <c r="C7" i="1"/>
  <c r="D27" i="5"/>
  <c r="D20" i="5"/>
  <c r="D95" i="5"/>
  <c r="C90" i="1"/>
  <c r="D10" i="5"/>
  <c r="C10" i="1"/>
  <c r="P30" i="1"/>
  <c r="Q30" i="1" s="1"/>
  <c r="D5" i="5"/>
  <c r="D42" i="1"/>
  <c r="E42" i="1" s="1"/>
  <c r="D49" i="5"/>
  <c r="D42" i="5"/>
  <c r="D71" i="1"/>
  <c r="E71" i="1" s="1"/>
  <c r="D67" i="5"/>
  <c r="C67" i="1"/>
  <c r="P16" i="1"/>
  <c r="Q16" i="1" s="1"/>
  <c r="D62" i="1"/>
  <c r="E62" i="1" s="1"/>
  <c r="D23" i="5"/>
  <c r="C23" i="1"/>
  <c r="P14" i="1"/>
  <c r="Q14" i="1" s="1"/>
  <c r="P52" i="1"/>
  <c r="Q52" i="1" s="1"/>
  <c r="D71" i="5"/>
  <c r="P20" i="1"/>
  <c r="Q20" i="1" s="1"/>
  <c r="P97" i="1"/>
  <c r="Q97" i="1" s="1"/>
  <c r="P40" i="1"/>
  <c r="Q40" i="1" s="1"/>
  <c r="P76" i="1"/>
  <c r="Q76" i="1" s="1"/>
  <c r="P4" i="1"/>
  <c r="Q4" i="1" s="1"/>
  <c r="P44" i="1"/>
  <c r="Q44" i="1" s="1"/>
  <c r="P72" i="1"/>
  <c r="Q72" i="1" s="1"/>
  <c r="P48" i="1"/>
  <c r="Q48" i="1" s="1"/>
  <c r="P35" i="1"/>
  <c r="Q35" i="1" s="1"/>
  <c r="P96" i="1"/>
  <c r="Q96" i="1" s="1"/>
  <c r="P87" i="1"/>
  <c r="Q87" i="1" s="1"/>
  <c r="P82" i="1"/>
  <c r="Q82" i="1" s="1"/>
  <c r="P5" i="1"/>
  <c r="Q5" i="1" s="1"/>
  <c r="P6" i="1"/>
  <c r="Q6" i="1" s="1"/>
  <c r="P3" i="1"/>
  <c r="P2" i="1"/>
  <c r="Q2" i="1" s="1"/>
  <c r="P26" i="1"/>
  <c r="Q26" i="1" s="1"/>
  <c r="P70" i="1"/>
  <c r="Q70" i="1" s="1"/>
  <c r="P43" i="1"/>
  <c r="Q43" i="1" s="1"/>
  <c r="P71" i="1"/>
  <c r="Q71" i="1" s="1"/>
  <c r="P60" i="1"/>
  <c r="Q60" i="1" s="1"/>
  <c r="P95" i="1"/>
  <c r="Q95" i="1" s="1"/>
  <c r="P94" i="1"/>
  <c r="Q94" i="1" s="1"/>
  <c r="P59" i="1"/>
  <c r="Q59" i="1" s="1"/>
  <c r="P11" i="1"/>
  <c r="Q11" i="1" s="1"/>
  <c r="P66" i="1"/>
  <c r="Q66" i="1" s="1"/>
  <c r="P15" i="1"/>
  <c r="Q15" i="1" s="1"/>
  <c r="P55" i="1"/>
  <c r="Q55" i="1" s="1"/>
  <c r="P45" i="1"/>
  <c r="Q45" i="1" s="1"/>
  <c r="P13" i="1" l="1"/>
  <c r="Q13" i="1" s="1"/>
  <c r="P61" i="1"/>
  <c r="Q61" i="1" s="1"/>
  <c r="D46" i="1"/>
  <c r="E46" i="1" s="1"/>
  <c r="P38" i="1"/>
  <c r="Q38" i="1" s="1"/>
  <c r="Q3" i="1"/>
  <c r="P80" i="1"/>
  <c r="Q80" i="1" s="1"/>
  <c r="P32" i="1"/>
  <c r="Q32" i="1" s="1"/>
  <c r="P8" i="1"/>
  <c r="Q8" i="1" s="1"/>
  <c r="P39" i="1"/>
  <c r="Q39" i="1" s="1"/>
  <c r="P100" i="1"/>
  <c r="Q100" i="1" s="1"/>
  <c r="P51" i="1"/>
  <c r="Q51" i="1" s="1"/>
  <c r="P78" i="1"/>
  <c r="Q78" i="1" s="1"/>
  <c r="P74" i="1"/>
  <c r="Q74" i="1" s="1"/>
  <c r="P12" i="1"/>
  <c r="Q12" i="1" s="1"/>
  <c r="P92" i="1"/>
  <c r="Q92" i="1" s="1"/>
  <c r="P81" i="1"/>
  <c r="Q81" i="1" s="1"/>
  <c r="P36" i="1"/>
  <c r="Q36" i="1" s="1"/>
  <c r="P54" i="1"/>
  <c r="Q54" i="1" s="1"/>
  <c r="P65" i="1"/>
  <c r="Q65" i="1" s="1"/>
  <c r="P37" i="1"/>
  <c r="Q37" i="1" s="1"/>
  <c r="P33" i="1"/>
  <c r="Q33" i="1" s="1"/>
  <c r="P64" i="1"/>
  <c r="Q64" i="1" s="1"/>
  <c r="P41" i="1"/>
  <c r="Q41" i="1" s="1"/>
  <c r="W41" i="1"/>
  <c r="X41" i="1" s="1"/>
  <c r="P50" i="1"/>
  <c r="Q50" i="1" s="1"/>
  <c r="W50" i="1"/>
  <c r="X50" i="1" s="1"/>
  <c r="P98" i="1"/>
  <c r="Q98" i="1" s="1"/>
  <c r="W98" i="1"/>
  <c r="X98" i="1" s="1"/>
  <c r="P34" i="1"/>
  <c r="Q34" i="1" s="1"/>
  <c r="W34" i="1"/>
  <c r="X34" i="1" s="1"/>
  <c r="P24" i="1"/>
  <c r="Q24" i="1" s="1"/>
  <c r="V24" i="1"/>
  <c r="X24" i="1" s="1"/>
  <c r="P46" i="1"/>
  <c r="Q46" i="1" s="1"/>
  <c r="V46" i="1"/>
  <c r="X46" i="1" s="1"/>
  <c r="P28" i="1"/>
  <c r="Q28" i="1" s="1"/>
  <c r="W28" i="1"/>
  <c r="X28" i="1" s="1"/>
  <c r="P21" i="1"/>
  <c r="Q21" i="1" s="1"/>
  <c r="W21" i="1"/>
  <c r="X21" i="1" s="1"/>
  <c r="P53" i="1"/>
  <c r="Q53" i="1" s="1"/>
  <c r="W53" i="1"/>
  <c r="X53" i="1" s="1"/>
  <c r="P17" i="1"/>
  <c r="Q17" i="1" s="1"/>
  <c r="W17" i="1"/>
  <c r="X17" i="1" s="1"/>
  <c r="P27" i="1"/>
  <c r="Q27" i="1" s="1"/>
  <c r="W27" i="1"/>
  <c r="X27" i="1" s="1"/>
  <c r="P29" i="1"/>
  <c r="Q29" i="1" s="1"/>
  <c r="P31" i="1"/>
  <c r="Q31" i="1" s="1"/>
  <c r="W31" i="1"/>
  <c r="X31" i="1" s="1"/>
  <c r="P57" i="1"/>
  <c r="Q57" i="1" s="1"/>
  <c r="P22" i="1"/>
  <c r="Q22" i="1" s="1"/>
  <c r="P49" i="1"/>
  <c r="Q49" i="1" s="1"/>
  <c r="V49" i="1"/>
  <c r="X49" i="1" s="1"/>
  <c r="P56" i="1"/>
  <c r="Q56" i="1" s="1"/>
  <c r="W56" i="1"/>
  <c r="X56" i="1" s="1"/>
  <c r="P18" i="1"/>
  <c r="Q18" i="1" s="1"/>
  <c r="W18" i="1"/>
  <c r="X18" i="1" s="1"/>
  <c r="P19" i="1"/>
  <c r="Q19" i="1" s="1"/>
  <c r="W19" i="1"/>
  <c r="X19" i="1" s="1"/>
  <c r="P89" i="1"/>
  <c r="Q89" i="1" s="1"/>
  <c r="P9" i="1"/>
  <c r="Q9" i="1" s="1"/>
  <c r="W9" i="1"/>
  <c r="X9" i="1" s="1"/>
  <c r="P58" i="1"/>
  <c r="Q58" i="1" s="1"/>
  <c r="P73" i="1"/>
  <c r="Q73" i="1" s="1"/>
  <c r="W73" i="1"/>
  <c r="X73" i="1" s="1"/>
  <c r="P63" i="1"/>
  <c r="Q63" i="1" s="1"/>
  <c r="W63" i="1"/>
  <c r="X63" i="1" s="1"/>
  <c r="P91" i="1"/>
  <c r="Q91" i="1" s="1"/>
  <c r="W91" i="1"/>
  <c r="X91" i="1" s="1"/>
  <c r="P83" i="1"/>
  <c r="Q83" i="1" s="1"/>
  <c r="D69" i="1"/>
  <c r="E69" i="1" s="1"/>
  <c r="O69" i="1"/>
  <c r="D84" i="1"/>
  <c r="E84" i="1" s="1"/>
  <c r="O84" i="1"/>
  <c r="D90" i="1"/>
  <c r="E90" i="1" s="1"/>
  <c r="O90" i="1"/>
  <c r="N68" i="1"/>
  <c r="D68" i="1"/>
  <c r="E68" i="1" s="1"/>
  <c r="D85" i="1"/>
  <c r="E85" i="1" s="1"/>
  <c r="N85" i="1"/>
  <c r="D7" i="1"/>
  <c r="E7" i="1" s="1"/>
  <c r="O7" i="1"/>
  <c r="O47" i="1"/>
  <c r="D47" i="1"/>
  <c r="E47" i="1" s="1"/>
  <c r="D86" i="1"/>
  <c r="E86" i="1" s="1"/>
  <c r="O86" i="1"/>
  <c r="D23" i="1"/>
  <c r="E23" i="1" s="1"/>
  <c r="O23" i="1"/>
  <c r="D67" i="1"/>
  <c r="E67" i="1" s="1"/>
  <c r="O67" i="1"/>
  <c r="O25" i="1"/>
  <c r="D25" i="1"/>
  <c r="E25" i="1" s="1"/>
  <c r="D10" i="1"/>
  <c r="E10" i="1" s="1"/>
  <c r="O10" i="1"/>
  <c r="D77" i="1"/>
  <c r="E77" i="1" s="1"/>
  <c r="N77" i="1"/>
  <c r="P47" i="1" l="1"/>
  <c r="Q47" i="1" s="1"/>
  <c r="W47" i="1"/>
  <c r="X47" i="1" s="1"/>
  <c r="P85" i="1"/>
  <c r="Q85" i="1" s="1"/>
  <c r="V85" i="1"/>
  <c r="X85" i="1" s="1"/>
  <c r="P68" i="1"/>
  <c r="Q68" i="1" s="1"/>
  <c r="V68" i="1"/>
  <c r="X68" i="1" s="1"/>
  <c r="P90" i="1"/>
  <c r="Q90" i="1" s="1"/>
  <c r="W90" i="1"/>
  <c r="X90" i="1" s="1"/>
  <c r="P84" i="1"/>
  <c r="Q84" i="1" s="1"/>
  <c r="W84" i="1"/>
  <c r="X84" i="1" s="1"/>
  <c r="P10" i="1"/>
  <c r="Q10" i="1" s="1"/>
  <c r="W10" i="1"/>
  <c r="X10" i="1" s="1"/>
  <c r="P25" i="1"/>
  <c r="Q25" i="1" s="1"/>
  <c r="W25" i="1"/>
  <c r="X25" i="1" s="1"/>
  <c r="P69" i="1"/>
  <c r="Q69" i="1" s="1"/>
  <c r="W69" i="1"/>
  <c r="X69" i="1" s="1"/>
  <c r="P67" i="1"/>
  <c r="Q67" i="1" s="1"/>
  <c r="W67" i="1"/>
  <c r="X67" i="1" s="1"/>
  <c r="P77" i="1"/>
  <c r="Q77" i="1" s="1"/>
  <c r="V77" i="1"/>
  <c r="X77" i="1" s="1"/>
  <c r="P23" i="1"/>
  <c r="Q23" i="1" s="1"/>
  <c r="W23" i="1"/>
  <c r="X23" i="1" s="1"/>
  <c r="P86" i="1"/>
  <c r="Q86" i="1" s="1"/>
  <c r="W86" i="1"/>
  <c r="X86" i="1" s="1"/>
  <c r="P7" i="1"/>
  <c r="W7" i="1"/>
  <c r="X7" i="1" s="1"/>
  <c r="Q7" i="1" l="1"/>
  <c r="AB3" i="1"/>
  <c r="AB2" i="1"/>
</calcChain>
</file>

<file path=xl/sharedStrings.xml><?xml version="1.0" encoding="utf-8"?>
<sst xmlns="http://schemas.openxmlformats.org/spreadsheetml/2006/main" count="1753" uniqueCount="395">
  <si>
    <t xml:space="preserve">Antal ansatte - dec 2025 </t>
  </si>
  <si>
    <t>Måned</t>
  </si>
  <si>
    <t>Overenskomstområde</t>
  </si>
  <si>
    <t>Stilling</t>
  </si>
  <si>
    <t>Udvalgte population</t>
  </si>
  <si>
    <t>Aabenraa</t>
  </si>
  <si>
    <t>Aalborg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</si>
  <si>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</si>
  <si>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</si>
  <si>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</si>
  <si>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</si>
  <si>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</si>
  <si>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</si>
  <si>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</si>
  <si>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</si>
  <si>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</si>
  <si>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</si>
  <si>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</si>
  <si>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Faaborg-Midtfyn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</si>
  <si>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</si>
  <si>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</si>
  <si>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</si>
  <si>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</si>
  <si>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</si>
  <si>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</si>
  <si>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</si>
  <si>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</si>
  <si>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</si>
  <si>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</si>
  <si>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</si>
  <si>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</si>
  <si>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</si>
  <si>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</si>
  <si>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</si>
  <si>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</si>
  <si>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</si>
  <si>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</si>
  <si>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</si>
  <si>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</si>
  <si>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</si>
  <si>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</si>
  <si>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</si>
  <si>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</si>
  <si>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</si>
  <si>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</si>
  <si>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</si>
  <si>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</si>
  <si>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</si>
  <si>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</si>
  <si>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</si>
  <si>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</si>
  <si>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</si>
  <si>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</si>
  <si>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</si>
  <si>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</si>
  <si>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</si>
  <si>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</si>
  <si>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</si>
  <si>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</si>
  <si>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</si>
  <si>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</si>
  <si>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</si>
  <si>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</si>
  <si>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</si>
  <si>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</si>
  <si>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</si>
  <si>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</t>
  </si>
  <si>
    <t>Nyborg</t>
  </si>
  <si>
    <t>Næstved</t>
  </si>
  <si>
    <t>Odder</t>
  </si>
  <si>
    <t>Odense</t>
  </si>
  <si>
    <t>Odsherred</t>
  </si>
  <si>
    <t>Randers</t>
  </si>
  <si>
    <t>Rebild</t>
  </si>
  <si>
    <t>Region Hovedstaden</t>
  </si>
  <si>
    <t>Region Midtjylland</t>
  </si>
  <si>
    <t>Region Nordjylland</t>
  </si>
  <si>
    <t>Region Sjælland</t>
  </si>
  <si>
    <t>Region Syddanmark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</si>
  <si>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</si>
  <si>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</si>
  <si>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</si>
  <si>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</si>
  <si>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</si>
  <si>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</si>
  <si>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</si>
  <si>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</si>
  <si>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</si>
  <si>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</si>
  <si>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</si>
  <si>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</si>
  <si>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</si>
  <si>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</si>
  <si>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</si>
  <si>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</si>
  <si>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</si>
  <si>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</si>
  <si>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</si>
  <si>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</si>
  <si>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</si>
  <si>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</si>
  <si>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</si>
  <si>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</si>
  <si>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</t>
  </si>
  <si>
    <t>Viborg</t>
  </si>
  <si>
    <t>Vordingborg</t>
  </si>
  <si>
    <t>Århus</t>
  </si>
  <si>
    <t>Ærø</t>
  </si>
  <si>
    <t>2024-12</t>
  </si>
  <si>
    <t>Administration og it mv., KL</t>
  </si>
  <si>
    <t>Administrationsøkonomer</t>
  </si>
  <si>
    <t>Assistenter</t>
  </si>
  <si>
    <t>Datamatikere/Datanomer/AU´ere, ex. Frb</t>
  </si>
  <si>
    <t>Edb-medarbejdere, Kbh, lukket gruppe</t>
  </si>
  <si>
    <t>Financial Controller</t>
  </si>
  <si>
    <t>Finansøkonomer</t>
  </si>
  <si>
    <t>IT-medarbejdere, ex. Frb</t>
  </si>
  <si>
    <t>Kontorassistenter</t>
  </si>
  <si>
    <t>Kontorfunktionærer, Fkka+Frb+Gentofte</t>
  </si>
  <si>
    <t>Ledere</t>
  </si>
  <si>
    <t>Markedsføringsøkonomer</t>
  </si>
  <si>
    <t>Overassistenter, Frb</t>
  </si>
  <si>
    <t>Overassistenter, lukket gruppe, ex. Frb</t>
  </si>
  <si>
    <t>Professionsbachelorer</t>
  </si>
  <si>
    <t>Serviceøkonomer</t>
  </si>
  <si>
    <t>Specialister</t>
  </si>
  <si>
    <t>Specialister, it-personale, ex. Frb</t>
  </si>
  <si>
    <t>Sundhedsservicesekretærer</t>
  </si>
  <si>
    <t>Øvrigt kontor- og it-personale</t>
  </si>
  <si>
    <t>Akademikere, KL</t>
  </si>
  <si>
    <t>Bachelorer m.fl.</t>
  </si>
  <si>
    <t>Chefkonsulenter</t>
  </si>
  <si>
    <t>Chefpsykologer</t>
  </si>
  <si>
    <t>Civilingeniører</t>
  </si>
  <si>
    <t>Handelsjurister m.fl.</t>
  </si>
  <si>
    <t>Jurister og økonomer</t>
  </si>
  <si>
    <t>Magistre</t>
  </si>
  <si>
    <t>Medarb. m. 1-årig akad. overbygningsudd.</t>
  </si>
  <si>
    <t>Specialkonsulenter</t>
  </si>
  <si>
    <t>Øvr. akademikere</t>
  </si>
  <si>
    <t>Chefer, KL</t>
  </si>
  <si>
    <t>Andre chefer</t>
  </si>
  <si>
    <t>Chefer, Kbh</t>
  </si>
  <si>
    <t>Forvaltningschefer/tekniske chefer</t>
  </si>
  <si>
    <t>Kommunaldirektører</t>
  </si>
  <si>
    <t>Journalister, KL</t>
  </si>
  <si>
    <t>Journalister</t>
  </si>
  <si>
    <t>Journalistpraktikanter</t>
  </si>
  <si>
    <t>Ledere m.fl., undervisningsområdet</t>
  </si>
  <si>
    <t>Ledere, forvaltningen</t>
  </si>
  <si>
    <t>2025-12</t>
  </si>
  <si>
    <t>Beskrivelse</t>
  </si>
  <si>
    <t>Kommunernes og Regionernes Løndatakontor</t>
  </si>
  <si>
    <t>SIRKA</t>
  </si>
  <si>
    <t>Datasæt 12 2025</t>
  </si>
  <si>
    <t>Kørsel 18.5.2026 09.47.49</t>
  </si>
  <si>
    <t/>
  </si>
  <si>
    <t>Gruppe: Administrative støttefunktioner og chefer</t>
  </si>
  <si>
    <t>Undergrænse: 5</t>
  </si>
  <si>
    <t>Stillinger</t>
  </si>
  <si>
    <t>050 Chefer, KL</t>
  </si>
  <si>
    <t>142 Journalister, KL</t>
  </si>
  <si>
    <t>04201 Jurister og økonomer</t>
  </si>
  <si>
    <t>04204 Magistre</t>
  </si>
  <si>
    <t>04214 Handelsjurister m.fl.</t>
  </si>
  <si>
    <t>04215 Øvr. akademikere</t>
  </si>
  <si>
    <t>04216 Civilingeniører</t>
  </si>
  <si>
    <t>04219 Bachelorer m.fl.</t>
  </si>
  <si>
    <t>04263 Specialkonsulenter</t>
  </si>
  <si>
    <t>04264 Chefkonsulenter</t>
  </si>
  <si>
    <t>04266 Chefpsykologer</t>
  </si>
  <si>
    <t>04272 Medarb. m. 1-årig akad. overbygningsudd.</t>
  </si>
  <si>
    <t>27301 Ledere, forvaltningen</t>
  </si>
  <si>
    <t>30601 Kontorfunktionærer, Fkka+Frb+Gentofte</t>
  </si>
  <si>
    <t>30602 Kontorassistenter</t>
  </si>
  <si>
    <t>30604 Sundhedsservicesekretærer</t>
  </si>
  <si>
    <t>30605 Kontorserviceuddannede</t>
  </si>
  <si>
    <t>30606 Assistenter</t>
  </si>
  <si>
    <t>30610 Overassistenter, lukket gruppe, ex. Frb</t>
  </si>
  <si>
    <t>30611 Erhvervssproglige korrespondenter,ex.Frb</t>
  </si>
  <si>
    <t>30613 Administrationsøkonomer</t>
  </si>
  <si>
    <t>30614 Finansøkonomer</t>
  </si>
  <si>
    <t>30615 Markedsføringsøkonomer</t>
  </si>
  <si>
    <t>30616 Financial Controller</t>
  </si>
  <si>
    <t>30617 Serviceøkonomer</t>
  </si>
  <si>
    <t>30618 Sundhedsadministrative Koordinatorer</t>
  </si>
  <si>
    <t>30619 Professionsbachelorer</t>
  </si>
  <si>
    <t>30620 Specialister</t>
  </si>
  <si>
    <t>30621 Ledere</t>
  </si>
  <si>
    <t>30623 IT-medarbejdere, ex. Frb</t>
  </si>
  <si>
    <t>30624 Informatikassistenter, ex. Frb</t>
  </si>
  <si>
    <t>30625 Datamatikere/Datanomer/AU´ere, ex. Frb</t>
  </si>
  <si>
    <t>30628 Specialister, it-personale, ex. Frb</t>
  </si>
  <si>
    <t>30634 Edb-medarbejdere, Kbh, lukket gruppe</t>
  </si>
  <si>
    <t>30643 Overassistenter, Frb</t>
  </si>
  <si>
    <t>30671 Øvrigt kontor- og it-personale</t>
  </si>
  <si>
    <t>Ansættelsesform</t>
  </si>
  <si>
    <t>Ordinært ansatte</t>
  </si>
  <si>
    <t>Forhandlingsområde</t>
  </si>
  <si>
    <t>Kommuner</t>
  </si>
  <si>
    <t>Kommune</t>
  </si>
  <si>
    <t>I alt dec 2024</t>
  </si>
  <si>
    <t>I alt dec 2025</t>
  </si>
  <si>
    <t>2024-2025</t>
  </si>
  <si>
    <t>Adm. Støtte og ledelse 2024</t>
  </si>
  <si>
    <t>Adm. Støtte og ledelse 2025</t>
  </si>
  <si>
    <t>Decentrale ledere 2024</t>
  </si>
  <si>
    <t>Decentrale ledere 2025</t>
  </si>
  <si>
    <t>Myndighedspersonale 2024</t>
  </si>
  <si>
    <t>Myndighedspersonale 2025</t>
  </si>
  <si>
    <t>I alt 2024</t>
  </si>
  <si>
    <t>I alt 2025</t>
  </si>
  <si>
    <t>2024-2025 I alt</t>
  </si>
  <si>
    <t>Myndighedspersonale 2024-2025</t>
  </si>
  <si>
    <t>Decentrale ledere 2024-2025</t>
  </si>
  <si>
    <t>Adm. Støtte og ledelse 2024-2025 pct</t>
  </si>
  <si>
    <t>Adm. Støtte og ledelse 2024-2025</t>
  </si>
  <si>
    <t>Decentrale ledere 2024-2025 pct.</t>
  </si>
  <si>
    <t>Myndighedspersonale 2024-2025 pct.</t>
  </si>
  <si>
    <t>2024-2025 I alt pct.</t>
  </si>
  <si>
    <t>2024-2025 pct.</t>
  </si>
  <si>
    <t>2024 andel af alle stillinger</t>
  </si>
  <si>
    <t>2025 andel af alle stillinger</t>
  </si>
  <si>
    <t>2024-2025 andel af alle stillinger</t>
  </si>
  <si>
    <t xml:space="preserve">I alt </t>
  </si>
  <si>
    <t>2024 alle stillinger</t>
  </si>
  <si>
    <t>2025 alle stillinger</t>
  </si>
  <si>
    <t>2024-2025 alle stillinger</t>
  </si>
  <si>
    <t>2024-2025 alle stillinger pct.</t>
  </si>
  <si>
    <t>Kommuner med flere stillinger i 2025</t>
  </si>
  <si>
    <t>Kommuner med færre stillinger i 2025</t>
  </si>
  <si>
    <t>I alt</t>
  </si>
  <si>
    <t>Jobkonsulenter/Vejledere m.fl.</t>
  </si>
  <si>
    <t>Socialformidlere, Frb+Gentofte</t>
  </si>
  <si>
    <t>Akademiingeniører</t>
  </si>
  <si>
    <t>Arkitekter</t>
  </si>
  <si>
    <t>Diplomingeniører</t>
  </si>
  <si>
    <t>Teknikumingeniører</t>
  </si>
  <si>
    <t>Bygningskonstruktører</t>
  </si>
  <si>
    <t>Pædagogisk personale i dagplejeordninger</t>
  </si>
  <si>
    <t>Pædagoger i pladsanvisningen, lukket gr.</t>
  </si>
  <si>
    <t>Pædagogiske konsulenter</t>
  </si>
  <si>
    <t>Socialrådg./socialformidlere, KL</t>
  </si>
  <si>
    <t>Jobkonsulent/vejleder ved UU</t>
  </si>
  <si>
    <t>Socialformidlere</t>
  </si>
  <si>
    <t>Socialrådgivere</t>
  </si>
  <si>
    <t>TL, byggeri, miljø, energi og kultur, KL</t>
  </si>
  <si>
    <t>Byggetekn./byggekoord./prod.teknologer</t>
  </si>
  <si>
    <t>Tekniske designere</t>
  </si>
  <si>
    <t>Kørsel 18.5.2026 10.01.26</t>
  </si>
  <si>
    <t>Gruppe: Myndighedspersonale</t>
  </si>
  <si>
    <t>054 Speciallægekonsulenter</t>
  </si>
  <si>
    <t>081 Pædagogiske konsulenter</t>
  </si>
  <si>
    <t>183 Bygningskonstruktører</t>
  </si>
  <si>
    <t>246 Tandlægekonsulenter</t>
  </si>
  <si>
    <t>01612 Pædagoger i pladsanvisningen, lukket gr.</t>
  </si>
  <si>
    <t>04208 Arkitekter</t>
  </si>
  <si>
    <t>04209 Akademiingeniører</t>
  </si>
  <si>
    <t>04211 Teknikumingeniører</t>
  </si>
  <si>
    <t>04218 Diplomingeniører</t>
  </si>
  <si>
    <t>09101 Socialrådgivere</t>
  </si>
  <si>
    <t>09108 Socialformidlere</t>
  </si>
  <si>
    <t>09130 Souschefer ved forsorgshjem./krisecentre</t>
  </si>
  <si>
    <t>09133 Jobkonsulent/vejleder ved UU</t>
  </si>
  <si>
    <t>11001 Tekniske designere</t>
  </si>
  <si>
    <t>11002 Byggetekn./byggekoord./prod.teknologer</t>
  </si>
  <si>
    <t>30630 Jobkonsulenter/Vejledere m.fl.</t>
  </si>
  <si>
    <t>30647 Socialformidlere, Frb+Gentofte</t>
  </si>
  <si>
    <t>Ledere ved forsorgshjem/krisecentre</t>
  </si>
  <si>
    <t>Ledende psykologer</t>
  </si>
  <si>
    <t>Beredskabspers. i chef-&amp; lederstillinger</t>
  </si>
  <si>
    <t>Beredskabschefer</t>
  </si>
  <si>
    <t>Beredskabsinspektører</t>
  </si>
  <si>
    <t>Viceberedskabschefer</t>
  </si>
  <si>
    <t>Viceberedskabsinspektører</t>
  </si>
  <si>
    <t>Ergo- Fysio- og Jordemødre, ledere KL</t>
  </si>
  <si>
    <t>Ledende ergoterapeuter</t>
  </si>
  <si>
    <t>Ledende fysioterapeuter</t>
  </si>
  <si>
    <t>Kantineledere/rengøringsledere/-chefer</t>
  </si>
  <si>
    <t>Kantineledere</t>
  </si>
  <si>
    <t>Rengøringsledere/-chefer</t>
  </si>
  <si>
    <t>Laboratorie- og miljøpersonale, KL</t>
  </si>
  <si>
    <t>Specialister Mellemledere og Ledere</t>
  </si>
  <si>
    <t>Afdelingsledere, folkeskolen</t>
  </si>
  <si>
    <t>Afdelingsledere, spec.underv. for voksne</t>
  </si>
  <si>
    <t>Afdelingsledere, sprogcentre</t>
  </si>
  <si>
    <t>Afdelingsledere, ungd.sk./u.kostsk.,LC</t>
  </si>
  <si>
    <t>Ledende skolepsykologer</t>
  </si>
  <si>
    <t>Ledere, folkeskolen</t>
  </si>
  <si>
    <t>Ledere, LU</t>
  </si>
  <si>
    <t>Ledere, silkeborg data</t>
  </si>
  <si>
    <t>Ledere, spec.underv. for voksne</t>
  </si>
  <si>
    <t>Ledere, sprogcentre</t>
  </si>
  <si>
    <t>Ledere, ungd.sk./u.kostsk.,LC</t>
  </si>
  <si>
    <t>Mellemledere, folkeskolen</t>
  </si>
  <si>
    <t>Mellemledere, LU</t>
  </si>
  <si>
    <t>Mellemledere, sprogcentre</t>
  </si>
  <si>
    <t>Mellemledere, ungd.sk./u.kostsk.,LC</t>
  </si>
  <si>
    <t>Mellemledere, UUV</t>
  </si>
  <si>
    <t>Skolekonsulenter med ledelsesbeføjelser</t>
  </si>
  <si>
    <t>Viceskoleinsp., folkeskolen</t>
  </si>
  <si>
    <t>Viceskoleinsp., sprogcentre</t>
  </si>
  <si>
    <t>Viceskoleinsp., ungd.sk./u.kostsk.,LC</t>
  </si>
  <si>
    <t>Ledere/mellem. ældre og sundhedsomr. mv</t>
  </si>
  <si>
    <t>Ledere/mellemledere</t>
  </si>
  <si>
    <t>Lærere og pæd. ledere, Sankt Annæ gymn.</t>
  </si>
  <si>
    <t>Pædagogiske ledere</t>
  </si>
  <si>
    <t>Musikskoleledere</t>
  </si>
  <si>
    <t>Mellemledere</t>
  </si>
  <si>
    <t>Pæd. pers., daginst./klub/skolefr.</t>
  </si>
  <si>
    <t>Pædagogisk uddannede ledere</t>
  </si>
  <si>
    <t>Social- og sundhedspersonale, KL</t>
  </si>
  <si>
    <t>Afdelingsledere</t>
  </si>
  <si>
    <t>Socialpædagoger og pæd.pers.døgninst.mv.</t>
  </si>
  <si>
    <t>Dagcenter-/daghjemsledere</t>
  </si>
  <si>
    <t>Ledere, socialformidlere</t>
  </si>
  <si>
    <t>Ledere, socialrådgivere</t>
  </si>
  <si>
    <t>Syge- og Sundhedspersonale, ledere KL</t>
  </si>
  <si>
    <t>Ledende psykomotoriske terapeuter</t>
  </si>
  <si>
    <t>Ledende sundhedsplejersker</t>
  </si>
  <si>
    <t>Ledende sygeplejersker</t>
  </si>
  <si>
    <t>Tandlæger, KL</t>
  </si>
  <si>
    <t>Afdelingstandlæger</t>
  </si>
  <si>
    <t>Teknisk Service</t>
  </si>
  <si>
    <t>Tekniske servicechefer</t>
  </si>
  <si>
    <t>Tekniske serviceledere</t>
  </si>
  <si>
    <t>Øvrige</t>
  </si>
  <si>
    <t>Personale ved aftenskoler/fritidsunderv.</t>
  </si>
  <si>
    <t>Skolepsykologer med særlige beføjelser</t>
  </si>
  <si>
    <t>Specialister, ex. Kbh</t>
  </si>
  <si>
    <t>Specialister/ledere</t>
  </si>
  <si>
    <t>Kørsel 18.5.2026 09.57.05</t>
  </si>
  <si>
    <t>Gruppe: Decentrale ledere</t>
  </si>
  <si>
    <t>299 Ergo- Fysio- og Jordemødre, ledere KL</t>
  </si>
  <si>
    <t>189 Kantineledere/rengøringsledere/-chefer</t>
  </si>
  <si>
    <t>034 Ledere/mellem. ældre og sundhedsomr. mv</t>
  </si>
  <si>
    <t>128 Musikskoleledere</t>
  </si>
  <si>
    <t>277 Pædagogisk uddannede ledere</t>
  </si>
  <si>
    <t>00909 Mellemledere</t>
  </si>
  <si>
    <t>01402 Afdelingstandlæger</t>
  </si>
  <si>
    <t>01403 Klinikchefer</t>
  </si>
  <si>
    <t>04265 Ledende psykologer</t>
  </si>
  <si>
    <t>04712 Specialister Mellemledere og Ledere</t>
  </si>
  <si>
    <t>05721 Pædagogiske ledere</t>
  </si>
  <si>
    <t>07604 Mellemledere</t>
  </si>
  <si>
    <t>09129 Ledere ved forsorgshjem/krisecentre</t>
  </si>
  <si>
    <t>09131 Ledere, socialrådgivere</t>
  </si>
  <si>
    <t>09132 Ledere, socialformidlere</t>
  </si>
  <si>
    <t>11045 Specialister, ex. Kbh</t>
  </si>
  <si>
    <t>11047 Ledere, ex. Kbh</t>
  </si>
  <si>
    <t>11049 Specialister/ledere</t>
  </si>
  <si>
    <t>11050 Specialister/ledere, Kbh</t>
  </si>
  <si>
    <t>13514 Personale ved aftenskoler/fritidsunderv.</t>
  </si>
  <si>
    <t>19414 Afdelingsledere</t>
  </si>
  <si>
    <t>22002 Beredskabsinspektører, honorarlønnede</t>
  </si>
  <si>
    <t>22005 Beredskabsinspektører</t>
  </si>
  <si>
    <t>22006 Beredskabschefer</t>
  </si>
  <si>
    <t>22008 Viceberedskabsinspektører</t>
  </si>
  <si>
    <t>22009 Viceberedskabschefer</t>
  </si>
  <si>
    <t>26804 Tekniske serviceledere</t>
  </si>
  <si>
    <t>26811 Tekniske servicechefer</t>
  </si>
  <si>
    <t>27302 Ledere, folkeskolen</t>
  </si>
  <si>
    <t>27303 Ledere, ungd.sk./u.kostsk.,LC</t>
  </si>
  <si>
    <t>27304 Ledere, sprogcentre</t>
  </si>
  <si>
    <t>27305 Ledere, spec.underv. for voksne</t>
  </si>
  <si>
    <t>27306 Mellemledere, folkeskolen</t>
  </si>
  <si>
    <t>27307 Mellemledere, ungd.sk./u.kostsk.,LC</t>
  </si>
  <si>
    <t>27308 Mellemledere, sprogcentre</t>
  </si>
  <si>
    <t>27309 Mellemledere, spec.underv. for voksne</t>
  </si>
  <si>
    <t>27310 Afdelingsledere, folkeskolen</t>
  </si>
  <si>
    <t>27311 Afdelingsledere, ungd.sk./u.kostsk.,LC</t>
  </si>
  <si>
    <t>27312 Afdelingsledere, sprogcentre</t>
  </si>
  <si>
    <t>27313 Afdelingsledere, spec.underv. for voksne</t>
  </si>
  <si>
    <t>27314 Viceskoleinsp., folkeskolen</t>
  </si>
  <si>
    <t>27318 Skolekonsulenter med ledelsesbeføjelser</t>
  </si>
  <si>
    <t>27319 Ledende skolepsykologer</t>
  </si>
  <si>
    <t>27320 Skolepsykologer med særlige beføjelser</t>
  </si>
  <si>
    <t>27323 Ledere, LU</t>
  </si>
  <si>
    <t>27324 Mellemledere, LU</t>
  </si>
  <si>
    <t>27332 Mellemledere, UUV</t>
  </si>
  <si>
    <t>27399 Ledere, silkeborg data</t>
  </si>
  <si>
    <t>27802 Afdelingsledere</t>
  </si>
  <si>
    <t>27807 Dagcenter-/daghjemsledere</t>
  </si>
  <si>
    <t>27812 Husholdningsledere</t>
  </si>
  <si>
    <t>30301 Ledende sygeplejersker</t>
  </si>
  <si>
    <t>30302 Ledende sundhedsplejersker</t>
  </si>
  <si>
    <t>30303 Ledende psykomotoriske terapeuter</t>
  </si>
  <si>
    <t>30305 Ledende tandplejere</t>
  </si>
  <si>
    <t>30632 Ledere ved forsorgshjem/krisecentre</t>
  </si>
  <si>
    <t>2731501 Grundløn 46</t>
  </si>
  <si>
    <t>2731502 Grundløn 48</t>
  </si>
  <si>
    <t>2731601 Grundløn 46</t>
  </si>
  <si>
    <t>2731701 Grundløn 46</t>
  </si>
  <si>
    <t>2731702 Grundløn 48</t>
  </si>
  <si>
    <t>2733001 Grundløn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</si>
</sst>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70" formatCode="_-* #,##0.00\ _k_r_._-;\-* #,##0.00\ _k_r_._-;_-* &quot;-&quot;??\ _k_r_.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7993"/>
      </patternFill>
    </fill>
    <fill>
      <patternFill patternType="solid">
        <fgColor rgb="FFEEEEEE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3" fontId="5" fillId="3" borderId="1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left"/>
    </xf>
    <xf numFmtId="164" fontId="5" fillId="4" borderId="1" xfId="0" applyNumberFormat="1" applyFont="1" applyFill="1" applyBorder="1" applyAlignment="1">
      <alignment horizontal="right"/>
    </xf>
    <xf numFmtId="164" fontId="0" fillId="0" borderId="0" xfId="0" applyNumberFormat="1"/>
    <xf numFmtId="0" fontId="3" fillId="2" borderId="0" xfId="0" applyFont="1" applyFill="1"/>
    <xf numFmtId="0" fontId="6" fillId="0" borderId="0" xfId="0" applyFont="1" applyAlignment="1">
      <alignment horizontal="center" wrapText="1"/>
    </xf>
    <xf numFmtId="1" fontId="0" fillId="0" borderId="0" xfId="0" applyNumberFormat="1"/>
    <xf numFmtId="0" fontId="2" fillId="0" borderId="0" xfId="0" applyFont="1"/>
    <xf numFmtId="165" fontId="0" fillId="0" borderId="0" xfId="1" applyNumberFormat="1" applyFont="1"/>
    <xf numFmtId="165" fontId="0" fillId="0" borderId="0" xfId="0" applyNumberFormat="1"/>
    <xf numFmtId="166" fontId="0" fillId="0" borderId="0" xfId="0" applyNumberFormat="1"/>
    <xf numFmtId="43" fontId="0" fillId="0" borderId="0" xfId="1" applyFont="1"/>
    <xf numFmtId="170" fontId="0" fillId="0" borderId="0" xfId="0" applyNumberFormat="1"/>
    <xf numFmtId="0" fontId="7" fillId="0" borderId="0" xfId="2"/>
    <xf numFmtId="0" fontId="9" fillId="2" borderId="0" xfId="0" applyFont="1" applyFill="1"/>
    <xf numFmtId="3" fontId="10" fillId="4" borderId="2" xfId="0" applyNumberFormat="1" applyFont="1" applyFill="1" applyBorder="1" applyAlignment="1">
      <alignment horizontal="left"/>
    </xf>
    <xf numFmtId="3" fontId="10" fillId="3" borderId="1" xfId="0" applyNumberFormat="1" applyFont="1" applyFill="1" applyBorder="1" applyAlignment="1">
      <alignment horizontal="left"/>
    </xf>
    <xf numFmtId="164" fontId="10" fillId="3" borderId="1" xfId="0" applyNumberFormat="1" applyFont="1" applyFill="1" applyBorder="1" applyAlignment="1">
      <alignment horizontal="right"/>
    </xf>
    <xf numFmtId="164" fontId="10" fillId="4" borderId="1" xfId="0" applyNumberFormat="1" applyFont="1" applyFill="1" applyBorder="1" applyAlignment="1">
      <alignment horizontal="right"/>
    </xf>
    <xf numFmtId="3" fontId="10" fillId="4" borderId="1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9" fillId="2" borderId="0" xfId="0" applyFont="1" applyFill="1" applyAlignment="1">
      <alignment horizontal="center"/>
    </xf>
  </cellXfs>
  <cellStyles count="3">
    <cellStyle name="Komma" xfId="1" builtinId="3"/>
    <cellStyle name="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0A193-7A83-4C49-84C5-1029FF9057CE}">
  <dimension ref="A1:AB100"/>
  <sheetViews>
    <sheetView tabSelected="1" workbookViewId="0">
      <selection activeCell="C2" sqref="C2"/>
    </sheetView>
  </sheetViews>
  <sheetFormatPr defaultRowHeight="15" x14ac:dyDescent="0.25"/>
  <sheetData>
    <row r="1" spans="1:28" x14ac:dyDescent="0.25">
      <c r="A1" t="s">
        <v>200</v>
      </c>
      <c r="B1" t="s">
        <v>204</v>
      </c>
      <c r="C1" t="s">
        <v>205</v>
      </c>
      <c r="D1" t="s">
        <v>216</v>
      </c>
      <c r="E1" t="s">
        <v>215</v>
      </c>
      <c r="F1" t="s">
        <v>206</v>
      </c>
      <c r="G1" t="s">
        <v>207</v>
      </c>
      <c r="H1" t="s">
        <v>214</v>
      </c>
      <c r="I1" t="s">
        <v>217</v>
      </c>
      <c r="J1" t="s">
        <v>208</v>
      </c>
      <c r="K1" t="s">
        <v>209</v>
      </c>
      <c r="L1" t="s">
        <v>213</v>
      </c>
      <c r="M1" t="s">
        <v>218</v>
      </c>
      <c r="N1" t="s">
        <v>210</v>
      </c>
      <c r="O1" t="s">
        <v>211</v>
      </c>
      <c r="P1" t="s">
        <v>212</v>
      </c>
      <c r="Q1" t="s">
        <v>219</v>
      </c>
      <c r="R1" t="s">
        <v>225</v>
      </c>
      <c r="S1" t="s">
        <v>226</v>
      </c>
      <c r="T1" t="s">
        <v>227</v>
      </c>
      <c r="U1" t="s">
        <v>228</v>
      </c>
      <c r="V1" t="s">
        <v>221</v>
      </c>
      <c r="W1" t="s">
        <v>222</v>
      </c>
      <c r="X1" t="s">
        <v>223</v>
      </c>
    </row>
    <row r="2" spans="1:28" ht="45" x14ac:dyDescent="0.25">
      <c r="A2" s="10" t="s">
        <v>4</v>
      </c>
      <c r="B2" s="11">
        <f>_xlfn.XLOOKUP($A2,AdministrativeStoettefunktioner!$A:$A,AdministrativeStoettefunktioner!B:B)</f>
        <v>46683.921283653894</v>
      </c>
      <c r="C2" s="11">
        <f>_xlfn.XLOOKUP($A2,AdministrativeStoettefunktioner!$A:$A,AdministrativeStoettefunktioner!C:C)</f>
        <v>47905.118554481989</v>
      </c>
      <c r="D2" s="11">
        <f>C2-B2</f>
        <v>1221.1972708280955</v>
      </c>
      <c r="E2" s="15">
        <f>D2/B2*100</f>
        <v>2.6158840929579124</v>
      </c>
      <c r="F2" s="11">
        <f>_xlfn.XLOOKUP($A2,Decentraleledere!$A:$A,Decentraleledere!B:B)</f>
        <v>18349.188532755787</v>
      </c>
      <c r="G2" s="11">
        <f>_xlfn.XLOOKUP($A2,Decentraleledere!$A:$A,Decentraleledere!C:C)</f>
        <v>18756.442914803258</v>
      </c>
      <c r="H2" s="11">
        <f>G2-F2</f>
        <v>407.25438204747115</v>
      </c>
      <c r="I2" s="15">
        <f>H2/F2*100</f>
        <v>2.2194680779505149</v>
      </c>
      <c r="J2" s="11">
        <f>_xlfn.XLOOKUP($A2,Myndighedspersonale!$A:$A,Myndighedspersonale!B:B)</f>
        <v>22815.268051583895</v>
      </c>
      <c r="K2" s="11">
        <f>_xlfn.XLOOKUP($A2,Myndighedspersonale!$A:$A,Myndighedspersonale!C:C)</f>
        <v>22946.183780866708</v>
      </c>
      <c r="L2" s="11">
        <f>K2-J2</f>
        <v>130.91572928281312</v>
      </c>
      <c r="M2" s="15">
        <f>L2/J2*100</f>
        <v>0.57380754408329038</v>
      </c>
      <c r="N2" s="11">
        <f>SUM(B2,F2,J2)</f>
        <v>87848.377867993579</v>
      </c>
      <c r="O2" s="11">
        <f>SUM(C2,G2,K2)</f>
        <v>89607.745250151958</v>
      </c>
      <c r="P2" s="11">
        <f>O2-N2</f>
        <v>1759.3673821583798</v>
      </c>
      <c r="Q2" s="15">
        <f>P2/N2*100</f>
        <v>2.0027317804343689</v>
      </c>
      <c r="R2" s="11">
        <f>_xlfn.XLOOKUP($A2,'Alle stillinger'!$A:$A,'Alle stillinger'!B:B)</f>
        <v>417092.64893002826</v>
      </c>
      <c r="S2" s="11">
        <f>_xlfn.XLOOKUP($A2,'Alle stillinger'!$A:$A,'Alle stillinger'!C:C)</f>
        <v>422971.17028092343</v>
      </c>
      <c r="T2" s="11">
        <f>S2-R2</f>
        <v>5878.5213508951711</v>
      </c>
      <c r="U2" s="15">
        <f>T2/R2*100</f>
        <v>1.4094042093466279</v>
      </c>
      <c r="V2" s="16">
        <f>N2/_xlfn.XLOOKUP($A2,'Alle stillinger'!$A:$A,'Alle stillinger'!B:B)*100</f>
        <v>21.062077716630075</v>
      </c>
      <c r="W2" s="16">
        <f>O2/_xlfn.XLOOKUP($A2,'Alle stillinger'!$A:$A,'Alle stillinger'!C:C)*100</f>
        <v>21.185308017716071</v>
      </c>
      <c r="X2" s="17">
        <f>W2-V2</f>
        <v>0.12323030108599653</v>
      </c>
      <c r="AA2" t="s">
        <v>229</v>
      </c>
      <c r="AB2">
        <f>COUNTIF(P3:P100,"&gt;0")</f>
        <v>80</v>
      </c>
    </row>
    <row r="3" spans="1:28" ht="30" x14ac:dyDescent="0.25">
      <c r="A3" s="10" t="s">
        <v>5</v>
      </c>
      <c r="B3" s="11">
        <f>_xlfn.XLOOKUP($A3,AdministrativeStoettefunktioner!$A:$A,AdministrativeStoettefunktioner!B:B)</f>
        <v>442.21085243602033</v>
      </c>
      <c r="C3" s="11">
        <f>_xlfn.XLOOKUP($A3,AdministrativeStoettefunktioner!$A:$A,AdministrativeStoettefunktioner!C:C)</f>
        <v>457.98194179410478</v>
      </c>
      <c r="D3" s="11">
        <f t="shared" ref="D3:D66" si="0">C3-B3</f>
        <v>15.771089358084453</v>
      </c>
      <c r="E3" s="15">
        <f t="shared" ref="E3:E66" si="1">D3/B3*100</f>
        <v>3.5664184339225899</v>
      </c>
      <c r="F3" s="11">
        <f>_xlfn.XLOOKUP($A3,Decentraleledere!$A:$A,Decentraleledere!B:B)</f>
        <v>173.42185607364132</v>
      </c>
      <c r="G3" s="11">
        <f>_xlfn.XLOOKUP($A3,Decentraleledere!$A:$A,Decentraleledere!C:C)</f>
        <v>182.70063062783979</v>
      </c>
      <c r="H3" s="11">
        <f t="shared" ref="H3:H66" si="2">G3-F3</f>
        <v>9.2787745541984634</v>
      </c>
      <c r="I3" s="15">
        <f t="shared" ref="I3:I66" si="3">H3/F3*100</f>
        <v>5.3504066697673638</v>
      </c>
      <c r="J3" s="11">
        <f>_xlfn.XLOOKUP($A3,Myndighedspersonale!$A:$A,Myndighedspersonale!B:B)</f>
        <v>176.46330672399372</v>
      </c>
      <c r="K3" s="11">
        <f>_xlfn.XLOOKUP($A3,Myndighedspersonale!$A:$A,Myndighedspersonale!C:C)</f>
        <v>169.24449262393878</v>
      </c>
      <c r="L3" s="11">
        <f t="shared" ref="L3:L66" si="4">K3-J3</f>
        <v>-7.2188141000549422</v>
      </c>
      <c r="M3" s="15">
        <f t="shared" ref="M3:M66" si="5">L3/J3*100</f>
        <v>-4.0908301187769815</v>
      </c>
      <c r="N3" s="11">
        <f t="shared" ref="N3:N66" si="6">SUM(B3,F3,J3)</f>
        <v>792.09601523365529</v>
      </c>
      <c r="O3" s="11">
        <f t="shared" ref="O3:O66" si="7">SUM(C3,G3,K3)</f>
        <v>809.9270650458833</v>
      </c>
      <c r="P3" s="11">
        <f t="shared" ref="P3:P66" si="8">O3-N3</f>
        <v>17.831049812228002</v>
      </c>
      <c r="Q3" s="15">
        <f t="shared" ref="Q3:Q66" si="9">P3/N3*100</f>
        <v>2.2511222717069392</v>
      </c>
      <c r="R3" s="11">
        <f>_xlfn.XLOOKUP($A3,'Alle stillinger'!$A:$A,'Alle stillinger'!B:B)</f>
        <v>3987.9793628442244</v>
      </c>
      <c r="S3" s="11">
        <f>_xlfn.XLOOKUP($A3,'Alle stillinger'!$A:$A,'Alle stillinger'!C:C)</f>
        <v>4047.0318614723674</v>
      </c>
      <c r="T3" s="11">
        <f t="shared" ref="T3:T66" si="10">S3-R3</f>
        <v>59.052498628142985</v>
      </c>
      <c r="U3" s="15">
        <f t="shared" ref="U3:U66" si="11">T3/R3*100</f>
        <v>1.4807623925623019</v>
      </c>
      <c r="V3" s="16">
        <f>N3/_xlfn.XLOOKUP($A3,'Alle stillinger'!$A:$A,'Alle stillinger'!B:B)*100</f>
        <v>19.862089122465594</v>
      </c>
      <c r="W3" s="16">
        <f>O3/_xlfn.XLOOKUP($A3,'Alle stillinger'!$A:$A,'Alle stillinger'!C:C)*100</f>
        <v>20.012866040328635</v>
      </c>
      <c r="X3" s="17">
        <f t="shared" ref="X3:X66" si="12">W3-V3</f>
        <v>0.15077691786304115</v>
      </c>
      <c r="AA3" t="s">
        <v>230</v>
      </c>
      <c r="AB3">
        <f>COUNTIF(P3:P100,"&lt;0")</f>
        <v>18</v>
      </c>
    </row>
    <row r="4" spans="1:28" x14ac:dyDescent="0.25">
      <c r="A4" s="10" t="s">
        <v>6</v>
      </c>
      <c r="B4" s="11">
        <f>_xlfn.XLOOKUP($A4,AdministrativeStoettefunktioner!$A:$A,AdministrativeStoettefunktioner!B:B)</f>
        <v>1428.1315205432902</v>
      </c>
      <c r="C4" s="11">
        <f>_xlfn.XLOOKUP($A4,AdministrativeStoettefunktioner!$A:$A,AdministrativeStoettefunktioner!C:C)</f>
        <v>1472.4078372761792</v>
      </c>
      <c r="D4" s="11">
        <f t="shared" si="0"/>
        <v>44.276316732888972</v>
      </c>
      <c r="E4" s="15">
        <f t="shared" si="1"/>
        <v>3.100296863138023</v>
      </c>
      <c r="F4" s="11">
        <f>_xlfn.XLOOKUP($A4,Decentraleledere!$A:$A,Decentraleledere!B:B)</f>
        <v>746.29742825398682</v>
      </c>
      <c r="G4" s="11">
        <f>_xlfn.XLOOKUP($A4,Decentraleledere!$A:$A,Decentraleledere!C:C)</f>
        <v>758.89494861872276</v>
      </c>
      <c r="H4" s="11">
        <f t="shared" si="2"/>
        <v>12.597520364735942</v>
      </c>
      <c r="I4" s="15">
        <f t="shared" si="3"/>
        <v>1.6880026498561962</v>
      </c>
      <c r="J4" s="11">
        <f>_xlfn.XLOOKUP($A4,Myndighedspersonale!$A:$A,Myndighedspersonale!B:B)</f>
        <v>1095.7217328944118</v>
      </c>
      <c r="K4" s="11">
        <f>_xlfn.XLOOKUP($A4,Myndighedspersonale!$A:$A,Myndighedspersonale!C:C)</f>
        <v>1109.147600609713</v>
      </c>
      <c r="L4" s="11">
        <f t="shared" si="4"/>
        <v>13.425867715301138</v>
      </c>
      <c r="M4" s="15">
        <f t="shared" si="5"/>
        <v>1.2252990254958196</v>
      </c>
      <c r="N4" s="11">
        <f t="shared" si="6"/>
        <v>3270.150681691689</v>
      </c>
      <c r="O4" s="11">
        <f t="shared" si="7"/>
        <v>3340.4503865046145</v>
      </c>
      <c r="P4" s="11">
        <f t="shared" si="8"/>
        <v>70.299704812925484</v>
      </c>
      <c r="Q4" s="15">
        <f t="shared" si="9"/>
        <v>2.1497390076398126</v>
      </c>
      <c r="R4" s="11">
        <f>_xlfn.XLOOKUP($A4,'Alle stillinger'!$A:$A,'Alle stillinger'!B:B)</f>
        <v>15496.204034070755</v>
      </c>
      <c r="S4" s="11">
        <f>_xlfn.XLOOKUP($A4,'Alle stillinger'!$A:$A,'Alle stillinger'!C:C)</f>
        <v>15692.202553831361</v>
      </c>
      <c r="T4" s="11">
        <f t="shared" si="10"/>
        <v>195.99851976060563</v>
      </c>
      <c r="U4" s="15">
        <f t="shared" si="11"/>
        <v>1.2648163339207019</v>
      </c>
      <c r="V4" s="16">
        <f>N4/_xlfn.XLOOKUP($A4,'Alle stillinger'!$A:$A,'Alle stillinger'!B:B)*100</f>
        <v>21.102914458933082</v>
      </c>
      <c r="W4" s="16">
        <f>O4/_xlfn.XLOOKUP($A4,'Alle stillinger'!$A:$A,'Alle stillinger'!C:C)*100</f>
        <v>21.287326460675978</v>
      </c>
      <c r="X4" s="17">
        <f t="shared" si="12"/>
        <v>0.18441200174289563</v>
      </c>
    </row>
    <row r="5" spans="1:28" ht="30" x14ac:dyDescent="0.25">
      <c r="A5" s="10" t="s">
        <v>7</v>
      </c>
      <c r="B5" s="11">
        <f>_xlfn.XLOOKUP($A5,AdministrativeStoettefunktioner!$A:$A,AdministrativeStoettefunktioner!B:B)</f>
        <v>242.82322749797191</v>
      </c>
      <c r="C5" s="11">
        <f>_xlfn.XLOOKUP($A5,AdministrativeStoettefunktioner!$A:$A,AdministrativeStoettefunktioner!C:C)</f>
        <v>268.46376348279523</v>
      </c>
      <c r="D5" s="11">
        <f t="shared" si="0"/>
        <v>25.640535984823316</v>
      </c>
      <c r="E5" s="15">
        <f t="shared" si="1"/>
        <v>10.559342386237523</v>
      </c>
      <c r="F5" s="11">
        <f>_xlfn.XLOOKUP($A5,Decentraleledere!$A:$A,Decentraleledere!B:B)</f>
        <v>65.409777419354839</v>
      </c>
      <c r="G5" s="11">
        <f>_xlfn.XLOOKUP($A5,Decentraleledere!$A:$A,Decentraleledere!C:C)</f>
        <v>74</v>
      </c>
      <c r="H5" s="11">
        <f t="shared" si="2"/>
        <v>8.5902225806451611</v>
      </c>
      <c r="I5" s="15">
        <f t="shared" si="3"/>
        <v>13.132933514773439</v>
      </c>
      <c r="J5" s="11">
        <f>_xlfn.XLOOKUP($A5,Myndighedspersonale!$A:$A,Myndighedspersonale!B:B)</f>
        <v>120.09819290765279</v>
      </c>
      <c r="K5" s="11">
        <f>_xlfn.XLOOKUP($A5,Myndighedspersonale!$A:$A,Myndighedspersonale!C:C)</f>
        <v>108.68244020378086</v>
      </c>
      <c r="L5" s="11">
        <f t="shared" si="4"/>
        <v>-11.415752703871931</v>
      </c>
      <c r="M5" s="15">
        <f t="shared" si="5"/>
        <v>-9.5053492708669278</v>
      </c>
      <c r="N5" s="11">
        <f t="shared" si="6"/>
        <v>428.33119782497954</v>
      </c>
      <c r="O5" s="11">
        <f t="shared" si="7"/>
        <v>451.14620368657609</v>
      </c>
      <c r="P5" s="11">
        <f t="shared" si="8"/>
        <v>22.815005861596546</v>
      </c>
      <c r="Q5" s="15">
        <f t="shared" si="9"/>
        <v>5.3264870682893823</v>
      </c>
      <c r="R5" s="11">
        <f>_xlfn.XLOOKUP($A5,'Alle stillinger'!$A:$A,'Alle stillinger'!B:B)</f>
        <v>2138.3087116775605</v>
      </c>
      <c r="S5" s="11">
        <f>_xlfn.XLOOKUP($A5,'Alle stillinger'!$A:$A,'Alle stillinger'!C:C)</f>
        <v>2154.191049214327</v>
      </c>
      <c r="T5" s="11">
        <f t="shared" si="10"/>
        <v>15.882337536766499</v>
      </c>
      <c r="U5" s="15">
        <f t="shared" si="11"/>
        <v>0.74275231869145686</v>
      </c>
      <c r="V5" s="16">
        <f>N5/_xlfn.XLOOKUP($A5,'Alle stillinger'!$A:$A,'Alle stillinger'!B:B)*100</f>
        <v>20.031307709958408</v>
      </c>
      <c r="W5" s="16">
        <f>O5/_xlfn.XLOOKUP($A5,'Alle stillinger'!$A:$A,'Alle stillinger'!C:C)*100</f>
        <v>20.94272018496769</v>
      </c>
      <c r="X5" s="17">
        <f t="shared" si="12"/>
        <v>0.91141247500928202</v>
      </c>
    </row>
    <row r="6" spans="1:28" x14ac:dyDescent="0.25">
      <c r="A6" s="10" t="s">
        <v>8</v>
      </c>
      <c r="B6" s="11">
        <f>_xlfn.XLOOKUP($A6,AdministrativeStoettefunktioner!$A:$A,AdministrativeStoettefunktioner!B:B)</f>
        <v>167.34594175502076</v>
      </c>
      <c r="C6" s="11">
        <f>_xlfn.XLOOKUP($A6,AdministrativeStoettefunktioner!$A:$A,AdministrativeStoettefunktioner!C:C)</f>
        <v>178.80664658002556</v>
      </c>
      <c r="D6" s="11">
        <f t="shared" si="0"/>
        <v>11.460704825004797</v>
      </c>
      <c r="E6" s="15">
        <f t="shared" si="1"/>
        <v>6.8485107584994358</v>
      </c>
      <c r="F6" s="11">
        <f>_xlfn.XLOOKUP($A6,Decentraleledere!$A:$A,Decentraleledere!B:B)</f>
        <v>73</v>
      </c>
      <c r="G6" s="11">
        <f>_xlfn.XLOOKUP($A6,Decentraleledere!$A:$A,Decentraleledere!C:C)</f>
        <v>73</v>
      </c>
      <c r="H6" s="11">
        <f t="shared" si="2"/>
        <v>0</v>
      </c>
      <c r="I6" s="15">
        <f t="shared" si="3"/>
        <v>0</v>
      </c>
      <c r="J6" s="11">
        <f>_xlfn.XLOOKUP($A6,Myndighedspersonale!$A:$A,Myndighedspersonale!B:B)</f>
        <v>61.412474226147339</v>
      </c>
      <c r="K6" s="11">
        <f>_xlfn.XLOOKUP($A6,Myndighedspersonale!$A:$A,Myndighedspersonale!C:C)</f>
        <v>61.16219782709075</v>
      </c>
      <c r="L6" s="11">
        <f t="shared" si="4"/>
        <v>-0.25027639905658816</v>
      </c>
      <c r="M6" s="15">
        <f t="shared" si="5"/>
        <v>-0.40753348926304783</v>
      </c>
      <c r="N6" s="11">
        <f t="shared" si="6"/>
        <v>301.75841598116813</v>
      </c>
      <c r="O6" s="11">
        <f t="shared" si="7"/>
        <v>312.96884440711631</v>
      </c>
      <c r="P6" s="11">
        <f t="shared" si="8"/>
        <v>11.21042842594818</v>
      </c>
      <c r="Q6" s="15">
        <f t="shared" si="9"/>
        <v>3.7150342234855152</v>
      </c>
      <c r="R6" s="11">
        <f>_xlfn.XLOOKUP($A6,'Alle stillinger'!$A:$A,'Alle stillinger'!B:B)</f>
        <v>1722.2028652822178</v>
      </c>
      <c r="S6" s="11">
        <f>_xlfn.XLOOKUP($A6,'Alle stillinger'!$A:$A,'Alle stillinger'!C:C)</f>
        <v>1779.3543629844014</v>
      </c>
      <c r="T6" s="11">
        <f t="shared" si="10"/>
        <v>57.151497702183633</v>
      </c>
      <c r="U6" s="15">
        <f t="shared" si="11"/>
        <v>3.3185113585801758</v>
      </c>
      <c r="V6" s="16">
        <f>N6/_xlfn.XLOOKUP($A6,'Alle stillinger'!$A:$A,'Alle stillinger'!B:B)*100</f>
        <v>17.521653346669989</v>
      </c>
      <c r="W6" s="16">
        <f>O6/_xlfn.XLOOKUP($A6,'Alle stillinger'!$A:$A,'Alle stillinger'!C:C)*100</f>
        <v>17.58889914891337</v>
      </c>
      <c r="X6" s="17">
        <f t="shared" si="12"/>
        <v>6.7245802243380837E-2</v>
      </c>
    </row>
    <row r="7" spans="1:28" x14ac:dyDescent="0.25">
      <c r="A7" s="10" t="s">
        <v>9</v>
      </c>
      <c r="B7" s="11">
        <f>_xlfn.XLOOKUP($A7,AdministrativeStoettefunktioner!$A:$A,AdministrativeStoettefunktioner!B:B)</f>
        <v>222.35041606259756</v>
      </c>
      <c r="C7" s="11">
        <f>_xlfn.XLOOKUP($A7,AdministrativeStoettefunktioner!$A:$A,AdministrativeStoettefunktioner!C:C)</f>
        <v>230.7244688708671</v>
      </c>
      <c r="D7" s="11">
        <f t="shared" si="0"/>
        <v>8.3740528082695391</v>
      </c>
      <c r="E7" s="15">
        <f t="shared" si="1"/>
        <v>3.7661511754994965</v>
      </c>
      <c r="F7" s="11">
        <f>_xlfn.XLOOKUP($A7,Decentraleledere!$A:$A,Decentraleledere!B:B)</f>
        <v>73</v>
      </c>
      <c r="G7" s="11">
        <f>_xlfn.XLOOKUP($A7,Decentraleledere!$A:$A,Decentraleledere!C:C)</f>
        <v>75</v>
      </c>
      <c r="H7" s="11">
        <f t="shared" si="2"/>
        <v>2</v>
      </c>
      <c r="I7" s="15">
        <f t="shared" si="3"/>
        <v>2.7397260273972601</v>
      </c>
      <c r="J7" s="11">
        <f>_xlfn.XLOOKUP($A7,Myndighedspersonale!$A:$A,Myndighedspersonale!B:B)</f>
        <v>162.21165781957239</v>
      </c>
      <c r="K7" s="11">
        <f>_xlfn.XLOOKUP($A7,Myndighedspersonale!$A:$A,Myndighedspersonale!C:C)</f>
        <v>151.59652133722545</v>
      </c>
      <c r="L7" s="11">
        <f t="shared" si="4"/>
        <v>-10.615136482346941</v>
      </c>
      <c r="M7" s="15">
        <f t="shared" si="5"/>
        <v>-6.5440034489716687</v>
      </c>
      <c r="N7" s="11">
        <f t="shared" si="6"/>
        <v>457.56207388216995</v>
      </c>
      <c r="O7" s="11">
        <f t="shared" si="7"/>
        <v>457.32099020809255</v>
      </c>
      <c r="P7" s="11">
        <f t="shared" si="8"/>
        <v>-0.24108367407740161</v>
      </c>
      <c r="Q7" s="15">
        <f t="shared" si="9"/>
        <v>-5.2688736204016061E-2</v>
      </c>
      <c r="R7" s="11">
        <f>_xlfn.XLOOKUP($A7,'Alle stillinger'!$A:$A,'Alle stillinger'!B:B)</f>
        <v>2416.5738108123669</v>
      </c>
      <c r="S7" s="11">
        <f>_xlfn.XLOOKUP($A7,'Alle stillinger'!$A:$A,'Alle stillinger'!C:C)</f>
        <v>2432.0121605949107</v>
      </c>
      <c r="T7" s="11">
        <f t="shared" si="10"/>
        <v>15.43834978254381</v>
      </c>
      <c r="U7" s="15">
        <f t="shared" si="11"/>
        <v>0.63885281357716861</v>
      </c>
      <c r="V7" s="16">
        <f>N7/_xlfn.XLOOKUP($A7,'Alle stillinger'!$A:$A,'Alle stillinger'!B:B)*100</f>
        <v>18.934330573099846</v>
      </c>
      <c r="W7" s="16">
        <f>O7/_xlfn.XLOOKUP($A7,'Alle stillinger'!$A:$A,'Alle stillinger'!C:C)*100</f>
        <v>18.804223005867872</v>
      </c>
      <c r="X7" s="17">
        <f t="shared" si="12"/>
        <v>-0.13010756723197403</v>
      </c>
    </row>
    <row r="8" spans="1:28" x14ac:dyDescent="0.25">
      <c r="A8" s="10" t="s">
        <v>10</v>
      </c>
      <c r="B8" s="11">
        <f>_xlfn.XLOOKUP($A8,AdministrativeStoettefunktioner!$A:$A,AdministrativeStoettefunktioner!B:B)</f>
        <v>508.94427391241067</v>
      </c>
      <c r="C8" s="11">
        <f>_xlfn.XLOOKUP($A8,AdministrativeStoettefunktioner!$A:$A,AdministrativeStoettefunktioner!C:C)</f>
        <v>553.01721605607577</v>
      </c>
      <c r="D8" s="11">
        <f t="shared" si="0"/>
        <v>44.072942143665102</v>
      </c>
      <c r="E8" s="15">
        <f t="shared" si="1"/>
        <v>8.659679340699304</v>
      </c>
      <c r="F8" s="11">
        <f>_xlfn.XLOOKUP($A8,Decentraleledere!$A:$A,Decentraleledere!B:B)</f>
        <v>187.2473477714411</v>
      </c>
      <c r="G8" s="11">
        <f>_xlfn.XLOOKUP($A8,Decentraleledere!$A:$A,Decentraleledere!C:C)</f>
        <v>196.78846452537607</v>
      </c>
      <c r="H8" s="11">
        <f t="shared" si="2"/>
        <v>9.5411167539349719</v>
      </c>
      <c r="I8" s="15">
        <f t="shared" si="3"/>
        <v>5.095461627355653</v>
      </c>
      <c r="J8" s="11">
        <f>_xlfn.XLOOKUP($A8,Myndighedspersonale!$A:$A,Myndighedspersonale!B:B)</f>
        <v>179.07458457450747</v>
      </c>
      <c r="K8" s="11">
        <f>_xlfn.XLOOKUP($A8,Myndighedspersonale!$A:$A,Myndighedspersonale!C:C)</f>
        <v>207.65769567341331</v>
      </c>
      <c r="L8" s="11">
        <f t="shared" si="4"/>
        <v>28.583111098905846</v>
      </c>
      <c r="M8" s="15">
        <f t="shared" si="5"/>
        <v>15.961567727112769</v>
      </c>
      <c r="N8" s="11">
        <f t="shared" si="6"/>
        <v>875.26620625835926</v>
      </c>
      <c r="O8" s="11">
        <f t="shared" si="7"/>
        <v>957.46337625486512</v>
      </c>
      <c r="P8" s="11">
        <f t="shared" si="8"/>
        <v>82.197169996505863</v>
      </c>
      <c r="Q8" s="15">
        <f t="shared" si="9"/>
        <v>9.3911051756341966</v>
      </c>
      <c r="R8" s="11">
        <f>_xlfn.XLOOKUP($A8,'Alle stillinger'!$A:$A,'Alle stillinger'!B:B)</f>
        <v>4324.2978891645953</v>
      </c>
      <c r="S8" s="11">
        <f>_xlfn.XLOOKUP($A8,'Alle stillinger'!$A:$A,'Alle stillinger'!C:C)</f>
        <v>4468.4322124736609</v>
      </c>
      <c r="T8" s="11">
        <f t="shared" si="10"/>
        <v>144.13432330906562</v>
      </c>
      <c r="U8" s="15">
        <f t="shared" si="11"/>
        <v>3.3331266023606601</v>
      </c>
      <c r="V8" s="16">
        <f>N8/_xlfn.XLOOKUP($A8,'Alle stillinger'!$A:$A,'Alle stillinger'!B:B)*100</f>
        <v>20.240654753492262</v>
      </c>
      <c r="W8" s="16">
        <f>O8/_xlfn.XLOOKUP($A8,'Alle stillinger'!$A:$A,'Alle stillinger'!C:C)*100</f>
        <v>21.427277638499227</v>
      </c>
      <c r="X8" s="17">
        <f t="shared" si="12"/>
        <v>1.1866228850069653</v>
      </c>
    </row>
    <row r="9" spans="1:28" x14ac:dyDescent="0.25">
      <c r="A9" s="10" t="s">
        <v>11</v>
      </c>
      <c r="B9" s="11">
        <f>_xlfn.XLOOKUP($A9,AdministrativeStoettefunktioner!$A:$A,AdministrativeStoettefunktioner!B:B)</f>
        <v>166.95679398843816</v>
      </c>
      <c r="C9" s="11">
        <f>_xlfn.XLOOKUP($A9,AdministrativeStoettefunktioner!$A:$A,AdministrativeStoettefunktioner!C:C)</f>
        <v>179.38837033345862</v>
      </c>
      <c r="D9" s="11">
        <f t="shared" si="0"/>
        <v>12.43157634502046</v>
      </c>
      <c r="E9" s="15">
        <f t="shared" si="1"/>
        <v>7.4459841064517276</v>
      </c>
      <c r="F9" s="11">
        <f>_xlfn.XLOOKUP($A9,Decentraleledere!$A:$A,Decentraleledere!B:B)</f>
        <v>79.459400000000002</v>
      </c>
      <c r="G9" s="11">
        <f>_xlfn.XLOOKUP($A9,Decentraleledere!$A:$A,Decentraleledere!C:C)</f>
        <v>76.648600000000002</v>
      </c>
      <c r="H9" s="11">
        <f t="shared" si="2"/>
        <v>-2.8108000000000004</v>
      </c>
      <c r="I9" s="15">
        <f t="shared" si="3"/>
        <v>-3.5374040075812303</v>
      </c>
      <c r="J9" s="11">
        <f>_xlfn.XLOOKUP($A9,Myndighedspersonale!$A:$A,Myndighedspersonale!B:B)</f>
        <v>104.33173038419017</v>
      </c>
      <c r="K9" s="11">
        <f>_xlfn.XLOOKUP($A9,Myndighedspersonale!$A:$A,Myndighedspersonale!C:C)</f>
        <v>102.1077235639215</v>
      </c>
      <c r="L9" s="11">
        <f t="shared" si="4"/>
        <v>-2.22400682026867</v>
      </c>
      <c r="M9" s="15">
        <f t="shared" si="5"/>
        <v>-2.1316686803516136</v>
      </c>
      <c r="N9" s="11">
        <f t="shared" si="6"/>
        <v>350.74792437262835</v>
      </c>
      <c r="O9" s="11">
        <f t="shared" si="7"/>
        <v>358.14469389738008</v>
      </c>
      <c r="P9" s="11">
        <f t="shared" si="8"/>
        <v>7.3967695247517327</v>
      </c>
      <c r="Q9" s="15">
        <f t="shared" si="9"/>
        <v>2.1088562499641581</v>
      </c>
      <c r="R9" s="11">
        <f>_xlfn.XLOOKUP($A9,'Alle stillinger'!$A:$A,'Alle stillinger'!B:B)</f>
        <v>1757.8678606333253</v>
      </c>
      <c r="S9" s="11">
        <f>_xlfn.XLOOKUP($A9,'Alle stillinger'!$A:$A,'Alle stillinger'!C:C)</f>
        <v>1791.9351798656116</v>
      </c>
      <c r="T9" s="11">
        <f t="shared" si="10"/>
        <v>34.067319232286309</v>
      </c>
      <c r="U9" s="15">
        <f t="shared" si="11"/>
        <v>1.9379909033670211</v>
      </c>
      <c r="V9" s="16">
        <f>N9/_xlfn.XLOOKUP($A9,'Alle stillinger'!$A:$A,'Alle stillinger'!B:B)*100</f>
        <v>19.953031295893922</v>
      </c>
      <c r="W9" s="16">
        <f>O9/_xlfn.XLOOKUP($A9,'Alle stillinger'!$A:$A,'Alle stillinger'!C:C)*100</f>
        <v>19.986475957475179</v>
      </c>
      <c r="X9" s="17">
        <f t="shared" si="12"/>
        <v>3.3444661581256696E-2</v>
      </c>
    </row>
    <row r="10" spans="1:28" ht="30" x14ac:dyDescent="0.25">
      <c r="A10" s="10" t="s">
        <v>12</v>
      </c>
      <c r="B10" s="11">
        <f>_xlfn.XLOOKUP($A10,AdministrativeStoettefunktioner!$A:$A,AdministrativeStoettefunktioner!B:B)</f>
        <v>373.91580306016095</v>
      </c>
      <c r="C10" s="11">
        <f>_xlfn.XLOOKUP($A10,AdministrativeStoettefunktioner!$A:$A,AdministrativeStoettefunktioner!C:C)</f>
        <v>393.29604065288652</v>
      </c>
      <c r="D10" s="11">
        <f t="shared" si="0"/>
        <v>19.380237592725564</v>
      </c>
      <c r="E10" s="15">
        <f t="shared" si="1"/>
        <v>5.1830485457196342</v>
      </c>
      <c r="F10" s="11">
        <f>_xlfn.XLOOKUP($A10,Decentraleledere!$A:$A,Decentraleledere!B:B)</f>
        <v>88.413287096000005</v>
      </c>
      <c r="G10" s="11">
        <f>_xlfn.XLOOKUP($A10,Decentraleledere!$A:$A,Decentraleledere!C:C)</f>
        <v>90.864900000000006</v>
      </c>
      <c r="H10" s="11">
        <f t="shared" si="2"/>
        <v>2.451612904000001</v>
      </c>
      <c r="I10" s="15">
        <f t="shared" si="3"/>
        <v>2.772900979620875</v>
      </c>
      <c r="J10" s="11">
        <f>_xlfn.XLOOKUP($A10,Myndighedspersonale!$A:$A,Myndighedspersonale!B:B)</f>
        <v>153.84308535056613</v>
      </c>
      <c r="K10" s="11">
        <f>_xlfn.XLOOKUP($A10,Myndighedspersonale!$A:$A,Myndighedspersonale!C:C)</f>
        <v>149.74999382160559</v>
      </c>
      <c r="L10" s="11">
        <f t="shared" si="4"/>
        <v>-4.0930915289605423</v>
      </c>
      <c r="M10" s="15">
        <f t="shared" si="5"/>
        <v>-2.6605625593334343</v>
      </c>
      <c r="N10" s="11">
        <f t="shared" si="6"/>
        <v>616.17217550672717</v>
      </c>
      <c r="O10" s="11">
        <f t="shared" si="7"/>
        <v>633.91093447449214</v>
      </c>
      <c r="P10" s="11">
        <f t="shared" si="8"/>
        <v>17.738758967764966</v>
      </c>
      <c r="Q10" s="15">
        <f t="shared" si="9"/>
        <v>2.8788640047202683</v>
      </c>
      <c r="R10" s="11">
        <f>_xlfn.XLOOKUP($A10,'Alle stillinger'!$A:$A,'Alle stillinger'!B:B)</f>
        <v>3158.161623402787</v>
      </c>
      <c r="S10" s="11">
        <f>_xlfn.XLOOKUP($A10,'Alle stillinger'!$A:$A,'Alle stillinger'!C:C)</f>
        <v>3153.3287211064867</v>
      </c>
      <c r="T10" s="11">
        <f t="shared" si="10"/>
        <v>-4.8329022963002899</v>
      </c>
      <c r="U10" s="15">
        <f t="shared" si="11"/>
        <v>-0.15302897294702225</v>
      </c>
      <c r="V10" s="16">
        <f>N10/_xlfn.XLOOKUP($A10,'Alle stillinger'!$A:$A,'Alle stillinger'!B:B)*100</f>
        <v>19.51046998167331</v>
      </c>
      <c r="W10" s="16">
        <f>O10/_xlfn.XLOOKUP($A10,'Alle stillinger'!$A:$A,'Alle stillinger'!C:C)*100</f>
        <v>20.102913160669658</v>
      </c>
      <c r="X10" s="17">
        <f t="shared" si="12"/>
        <v>0.5924431789963478</v>
      </c>
    </row>
    <row r="11" spans="1:28" x14ac:dyDescent="0.25">
      <c r="A11" s="10" t="s">
        <v>13</v>
      </c>
      <c r="B11" s="11">
        <f>_xlfn.XLOOKUP($A11,AdministrativeStoettefunktioner!$A:$A,AdministrativeStoettefunktioner!B:B)</f>
        <v>335.71010709842056</v>
      </c>
      <c r="C11" s="11">
        <f>_xlfn.XLOOKUP($A11,AdministrativeStoettefunktioner!$A:$A,AdministrativeStoettefunktioner!C:C)</f>
        <v>342.68677473546711</v>
      </c>
      <c r="D11" s="11">
        <f t="shared" si="0"/>
        <v>6.9766676370465461</v>
      </c>
      <c r="E11" s="15">
        <f t="shared" si="1"/>
        <v>2.078182184428897</v>
      </c>
      <c r="F11" s="11">
        <f>_xlfn.XLOOKUP($A11,Decentraleledere!$A:$A,Decentraleledere!B:B)</f>
        <v>133.27034485339988</v>
      </c>
      <c r="G11" s="11">
        <f>_xlfn.XLOOKUP($A11,Decentraleledere!$A:$A,Decentraleledere!C:C)</f>
        <v>126.77131927635685</v>
      </c>
      <c r="H11" s="11">
        <f t="shared" si="2"/>
        <v>-6.4990255770430281</v>
      </c>
      <c r="I11" s="15">
        <f t="shared" si="3"/>
        <v>-4.8765729421591058</v>
      </c>
      <c r="J11" s="11">
        <f>_xlfn.XLOOKUP($A11,Myndighedspersonale!$A:$A,Myndighedspersonale!B:B)</f>
        <v>143.32425289488688</v>
      </c>
      <c r="K11" s="11">
        <f>_xlfn.XLOOKUP($A11,Myndighedspersonale!$A:$A,Myndighedspersonale!C:C)</f>
        <v>149.79110000175285</v>
      </c>
      <c r="L11" s="11">
        <f t="shared" si="4"/>
        <v>6.4668471068659699</v>
      </c>
      <c r="M11" s="15">
        <f t="shared" si="5"/>
        <v>4.5120396417546411</v>
      </c>
      <c r="N11" s="11">
        <f t="shared" si="6"/>
        <v>612.3047048467073</v>
      </c>
      <c r="O11" s="11">
        <f t="shared" si="7"/>
        <v>619.24919401357681</v>
      </c>
      <c r="P11" s="11">
        <f t="shared" si="8"/>
        <v>6.9444891668695163</v>
      </c>
      <c r="Q11" s="15">
        <f t="shared" si="9"/>
        <v>1.1341557743881936</v>
      </c>
      <c r="R11" s="11">
        <f>_xlfn.XLOOKUP($A11,'Alle stillinger'!$A:$A,'Alle stillinger'!B:B)</f>
        <v>3113.2559757537861</v>
      </c>
      <c r="S11" s="11">
        <f>_xlfn.XLOOKUP($A11,'Alle stillinger'!$A:$A,'Alle stillinger'!C:C)</f>
        <v>3267.9554355567911</v>
      </c>
      <c r="T11" s="11">
        <f t="shared" si="10"/>
        <v>154.69945980300508</v>
      </c>
      <c r="U11" s="15">
        <f t="shared" si="11"/>
        <v>4.9690568654750278</v>
      </c>
      <c r="V11" s="16">
        <f>N11/_xlfn.XLOOKUP($A11,'Alle stillinger'!$A:$A,'Alle stillinger'!B:B)*100</f>
        <v>19.667663360011865</v>
      </c>
      <c r="W11" s="16">
        <f>O11/_xlfn.XLOOKUP($A11,'Alle stillinger'!$A:$A,'Alle stillinger'!C:C)*100</f>
        <v>18.949132147760444</v>
      </c>
      <c r="X11" s="17">
        <f t="shared" si="12"/>
        <v>-0.71853121225142047</v>
      </c>
    </row>
    <row r="12" spans="1:28" ht="30" x14ac:dyDescent="0.25">
      <c r="A12" s="10" t="s">
        <v>14</v>
      </c>
      <c r="B12" s="11">
        <f>_xlfn.XLOOKUP($A12,AdministrativeStoettefunktioner!$A:$A,AdministrativeStoettefunktioner!B:B)</f>
        <v>199.27774795146007</v>
      </c>
      <c r="C12" s="11">
        <f>_xlfn.XLOOKUP($A12,AdministrativeStoettefunktioner!$A:$A,AdministrativeStoettefunktioner!C:C)</f>
        <v>197.79014193474194</v>
      </c>
      <c r="D12" s="11">
        <f t="shared" si="0"/>
        <v>-1.4876060167181322</v>
      </c>
      <c r="E12" s="15">
        <f t="shared" si="1"/>
        <v>-0.74649880983223582</v>
      </c>
      <c r="F12" s="11">
        <f>_xlfn.XLOOKUP($A12,Decentraleledere!$A:$A,Decentraleledere!B:B)</f>
        <v>82.863402847888423</v>
      </c>
      <c r="G12" s="11">
        <f>_xlfn.XLOOKUP($A12,Decentraleledere!$A:$A,Decentraleledere!C:C)</f>
        <v>74.369230670942642</v>
      </c>
      <c r="H12" s="11">
        <f t="shared" si="2"/>
        <v>-8.4941721769457814</v>
      </c>
      <c r="I12" s="15">
        <f t="shared" si="3"/>
        <v>-10.250812644682785</v>
      </c>
      <c r="J12" s="11">
        <f>_xlfn.XLOOKUP($A12,Myndighedspersonale!$A:$A,Myndighedspersonale!B:B)</f>
        <v>142.01353043388769</v>
      </c>
      <c r="K12" s="11">
        <f>_xlfn.XLOOKUP($A12,Myndighedspersonale!$A:$A,Myndighedspersonale!C:C)</f>
        <v>140.19715869609433</v>
      </c>
      <c r="L12" s="11">
        <f t="shared" si="4"/>
        <v>-1.8163717377933608</v>
      </c>
      <c r="M12" s="15">
        <f t="shared" si="5"/>
        <v>-1.2790131561717255</v>
      </c>
      <c r="N12" s="11">
        <f t="shared" si="6"/>
        <v>424.1546812332362</v>
      </c>
      <c r="O12" s="11">
        <f t="shared" si="7"/>
        <v>412.35653130177889</v>
      </c>
      <c r="P12" s="11">
        <f t="shared" si="8"/>
        <v>-11.798149931457317</v>
      </c>
      <c r="Q12" s="15">
        <f t="shared" si="9"/>
        <v>-2.7815677754997341</v>
      </c>
      <c r="R12" s="11">
        <f>_xlfn.XLOOKUP($A12,'Alle stillinger'!$A:$A,'Alle stillinger'!B:B)</f>
        <v>2544.9016321987956</v>
      </c>
      <c r="S12" s="11">
        <f>_xlfn.XLOOKUP($A12,'Alle stillinger'!$A:$A,'Alle stillinger'!C:C)</f>
        <v>2534.4097513511206</v>
      </c>
      <c r="T12" s="11">
        <f t="shared" si="10"/>
        <v>-10.49188084767502</v>
      </c>
      <c r="U12" s="15">
        <f t="shared" si="11"/>
        <v>-0.41227058503672037</v>
      </c>
      <c r="V12" s="16">
        <f>N12/_xlfn.XLOOKUP($A12,'Alle stillinger'!$A:$A,'Alle stillinger'!B:B)*100</f>
        <v>16.666839922876171</v>
      </c>
      <c r="W12" s="16">
        <f>O12/_xlfn.XLOOKUP($A12,'Alle stillinger'!$A:$A,'Alle stillinger'!C:C)*100</f>
        <v>16.270318210460928</v>
      </c>
      <c r="X12" s="17">
        <f t="shared" si="12"/>
        <v>-0.39652171241524314</v>
      </c>
    </row>
    <row r="13" spans="1:28" x14ac:dyDescent="0.25">
      <c r="A13" s="10" t="s">
        <v>15</v>
      </c>
      <c r="B13" s="11">
        <f>_xlfn.XLOOKUP($A13,AdministrativeStoettefunktioner!$A:$A,AdministrativeStoettefunktioner!B:B)</f>
        <v>86.505227026425203</v>
      </c>
      <c r="C13" s="11">
        <f>_xlfn.XLOOKUP($A13,AdministrativeStoettefunktioner!$A:$A,AdministrativeStoettefunktioner!C:C)</f>
        <v>90.152748724261301</v>
      </c>
      <c r="D13" s="11">
        <f t="shared" si="0"/>
        <v>3.6475216978360976</v>
      </c>
      <c r="E13" s="15">
        <f t="shared" si="1"/>
        <v>4.2165332930943817</v>
      </c>
      <c r="F13" s="11">
        <f>_xlfn.XLOOKUP($A13,Decentraleledere!$A:$A,Decentraleledere!B:B)</f>
        <v>26.882809611746346</v>
      </c>
      <c r="G13" s="11">
        <f>_xlfn.XLOOKUP($A13,Decentraleledere!$A:$A,Decentraleledere!C:C)</f>
        <v>28.729700000000001</v>
      </c>
      <c r="H13" s="11">
        <f t="shared" si="2"/>
        <v>1.8468903882536551</v>
      </c>
      <c r="I13" s="15">
        <f t="shared" si="3"/>
        <v>6.8701538824523123</v>
      </c>
      <c r="J13" s="11">
        <f>_xlfn.XLOOKUP($A13,Myndighedspersonale!$A:$A,Myndighedspersonale!B:B)</f>
        <v>10.374236609081503</v>
      </c>
      <c r="K13" s="11">
        <f>_xlfn.XLOOKUP($A13,Myndighedspersonale!$A:$A,Myndighedspersonale!C:C)</f>
        <v>8.0281366625776016</v>
      </c>
      <c r="L13" s="11">
        <f t="shared" si="4"/>
        <v>-2.3460999465039016</v>
      </c>
      <c r="M13" s="15">
        <f t="shared" si="5"/>
        <v>-22.614675516945017</v>
      </c>
      <c r="N13" s="11">
        <f t="shared" si="6"/>
        <v>123.76227324725305</v>
      </c>
      <c r="O13" s="11">
        <f t="shared" si="7"/>
        <v>126.9105853868389</v>
      </c>
      <c r="P13" s="11">
        <f t="shared" si="8"/>
        <v>3.1483121395858547</v>
      </c>
      <c r="Q13" s="15">
        <f t="shared" si="9"/>
        <v>2.5438383256714565</v>
      </c>
      <c r="R13" s="11">
        <f>_xlfn.XLOOKUP($A13,'Alle stillinger'!$A:$A,'Alle stillinger'!B:B)</f>
        <v>768.08817339431653</v>
      </c>
      <c r="S13" s="11">
        <f>_xlfn.XLOOKUP($A13,'Alle stillinger'!$A:$A,'Alle stillinger'!C:C)</f>
        <v>795.35050887632053</v>
      </c>
      <c r="T13" s="11">
        <f t="shared" si="10"/>
        <v>27.262335482004005</v>
      </c>
      <c r="U13" s="15">
        <f t="shared" si="11"/>
        <v>3.5493757652232762</v>
      </c>
      <c r="V13" s="16">
        <f>N13/_xlfn.XLOOKUP($A13,'Alle stillinger'!$A:$A,'Alle stillinger'!B:B)*100</f>
        <v>16.113029406549227</v>
      </c>
      <c r="W13" s="16">
        <f>O13/_xlfn.XLOOKUP($A13,'Alle stillinger'!$A:$A,'Alle stillinger'!C:C)*100</f>
        <v>15.956560531549732</v>
      </c>
      <c r="X13" s="17">
        <f t="shared" si="12"/>
        <v>-0.15646887499949536</v>
      </c>
    </row>
    <row r="14" spans="1:28" x14ac:dyDescent="0.25">
      <c r="A14" s="10" t="s">
        <v>16</v>
      </c>
      <c r="B14" s="11">
        <f>_xlfn.XLOOKUP($A14,AdministrativeStoettefunktioner!$A:$A,AdministrativeStoettefunktioner!B:B)</f>
        <v>280.02991285193849</v>
      </c>
      <c r="C14" s="11">
        <f>_xlfn.XLOOKUP($A14,AdministrativeStoettefunktioner!$A:$A,AdministrativeStoettefunktioner!C:C)</f>
        <v>281.37724021056499</v>
      </c>
      <c r="D14" s="11">
        <f t="shared" si="0"/>
        <v>1.3473273586265009</v>
      </c>
      <c r="E14" s="15">
        <f t="shared" si="1"/>
        <v>0.48113694173053556</v>
      </c>
      <c r="F14" s="11">
        <f>_xlfn.XLOOKUP($A14,Decentraleledere!$A:$A,Decentraleledere!B:B)</f>
        <v>135.64859999999999</v>
      </c>
      <c r="G14" s="11">
        <f>_xlfn.XLOOKUP($A14,Decentraleledere!$A:$A,Decentraleledere!C:C)</f>
        <v>138.48395424758382</v>
      </c>
      <c r="H14" s="11">
        <f t="shared" si="2"/>
        <v>2.8353542475838367</v>
      </c>
      <c r="I14" s="15">
        <f t="shared" si="3"/>
        <v>2.0902200594652927</v>
      </c>
      <c r="J14" s="11">
        <f>_xlfn.XLOOKUP($A14,Myndighedspersonale!$A:$A,Myndighedspersonale!B:B)</f>
        <v>116.61065236237285</v>
      </c>
      <c r="K14" s="11">
        <f>_xlfn.XLOOKUP($A14,Myndighedspersonale!$A:$A,Myndighedspersonale!C:C)</f>
        <v>117.33120384491806</v>
      </c>
      <c r="L14" s="11">
        <f t="shared" si="4"/>
        <v>0.72055148254521839</v>
      </c>
      <c r="M14" s="15">
        <f t="shared" si="5"/>
        <v>0.61791223009890406</v>
      </c>
      <c r="N14" s="11">
        <f t="shared" si="6"/>
        <v>532.28916521431131</v>
      </c>
      <c r="O14" s="11">
        <f t="shared" si="7"/>
        <v>537.19239830306685</v>
      </c>
      <c r="P14" s="11">
        <f t="shared" si="8"/>
        <v>4.9032330887555418</v>
      </c>
      <c r="Q14" s="15">
        <f t="shared" si="9"/>
        <v>0.92115966455589837</v>
      </c>
      <c r="R14" s="11">
        <f>_xlfn.XLOOKUP($A14,'Alle stillinger'!$A:$A,'Alle stillinger'!B:B)</f>
        <v>2865.6158930743832</v>
      </c>
      <c r="S14" s="11">
        <f>_xlfn.XLOOKUP($A14,'Alle stillinger'!$A:$A,'Alle stillinger'!C:C)</f>
        <v>2991.5203155387521</v>
      </c>
      <c r="T14" s="11">
        <f t="shared" si="10"/>
        <v>125.90442246436896</v>
      </c>
      <c r="U14" s="15">
        <f t="shared" si="11"/>
        <v>4.3936252157399958</v>
      </c>
      <c r="V14" s="16">
        <f>N14/_xlfn.XLOOKUP($A14,'Alle stillinger'!$A:$A,'Alle stillinger'!B:B)*100</f>
        <v>18.575035352810094</v>
      </c>
      <c r="W14" s="16">
        <f>O14/_xlfn.XLOOKUP($A14,'Alle stillinger'!$A:$A,'Alle stillinger'!C:C)*100</f>
        <v>17.957170322820364</v>
      </c>
      <c r="X14" s="17">
        <f t="shared" si="12"/>
        <v>-0.61786502998972992</v>
      </c>
    </row>
    <row r="15" spans="1:28" x14ac:dyDescent="0.25">
      <c r="A15" s="10" t="s">
        <v>17</v>
      </c>
      <c r="B15" s="11">
        <f>_xlfn.XLOOKUP($A15,AdministrativeStoettefunktioner!$A:$A,AdministrativeStoettefunktioner!B:B)</f>
        <v>751.67561251643792</v>
      </c>
      <c r="C15" s="11">
        <f>_xlfn.XLOOKUP($A15,AdministrativeStoettefunktioner!$A:$A,AdministrativeStoettefunktioner!C:C)</f>
        <v>741.36146756065477</v>
      </c>
      <c r="D15" s="11">
        <f t="shared" si="0"/>
        <v>-10.314144955783149</v>
      </c>
      <c r="E15" s="15">
        <f t="shared" si="1"/>
        <v>-1.3721537301514617</v>
      </c>
      <c r="F15" s="11">
        <f>_xlfn.XLOOKUP($A15,Decentraleledere!$A:$A,Decentraleledere!B:B)</f>
        <v>306.29469999999998</v>
      </c>
      <c r="G15" s="11">
        <f>_xlfn.XLOOKUP($A15,Decentraleledere!$A:$A,Decentraleledere!C:C)</f>
        <v>308.26675804810009</v>
      </c>
      <c r="H15" s="11">
        <f t="shared" si="2"/>
        <v>1.9720580481001093</v>
      </c>
      <c r="I15" s="15">
        <f t="shared" si="3"/>
        <v>0.64384334697926848</v>
      </c>
      <c r="J15" s="11">
        <f>_xlfn.XLOOKUP($A15,Myndighedspersonale!$A:$A,Myndighedspersonale!B:B)</f>
        <v>515.37661806855249</v>
      </c>
      <c r="K15" s="11">
        <f>_xlfn.XLOOKUP($A15,Myndighedspersonale!$A:$A,Myndighedspersonale!C:C)</f>
        <v>491.59916164077549</v>
      </c>
      <c r="L15" s="11">
        <f t="shared" si="4"/>
        <v>-23.777456427776997</v>
      </c>
      <c r="M15" s="15">
        <f t="shared" si="5"/>
        <v>-4.6136079119938369</v>
      </c>
      <c r="N15" s="11">
        <f t="shared" si="6"/>
        <v>1573.3469305849903</v>
      </c>
      <c r="O15" s="11">
        <f t="shared" si="7"/>
        <v>1541.2273872495302</v>
      </c>
      <c r="P15" s="11">
        <f t="shared" si="8"/>
        <v>-32.119543335460094</v>
      </c>
      <c r="Q15" s="15">
        <f t="shared" si="9"/>
        <v>-2.0414787553256062</v>
      </c>
      <c r="R15" s="11">
        <f>_xlfn.XLOOKUP($A15,'Alle stillinger'!$A:$A,'Alle stillinger'!B:B)</f>
        <v>8843.7644268987424</v>
      </c>
      <c r="S15" s="11">
        <f>_xlfn.XLOOKUP($A15,'Alle stillinger'!$A:$A,'Alle stillinger'!C:C)</f>
        <v>8755.3065864007822</v>
      </c>
      <c r="T15" s="11">
        <f t="shared" si="10"/>
        <v>-88.457840497960206</v>
      </c>
      <c r="U15" s="15">
        <f t="shared" si="11"/>
        <v>-1.0002283668808654</v>
      </c>
      <c r="V15" s="16">
        <f>N15/_xlfn.XLOOKUP($A15,'Alle stillinger'!$A:$A,'Alle stillinger'!B:B)*100</f>
        <v>17.790466306402042</v>
      </c>
      <c r="W15" s="16">
        <f>O15/_xlfn.XLOOKUP($A15,'Alle stillinger'!$A:$A,'Alle stillinger'!C:C)*100</f>
        <v>17.603351430816236</v>
      </c>
      <c r="X15" s="17">
        <f t="shared" si="12"/>
        <v>-0.18711487558580586</v>
      </c>
    </row>
    <row r="16" spans="1:28" ht="30" x14ac:dyDescent="0.25">
      <c r="A16" s="10" t="s">
        <v>18</v>
      </c>
      <c r="B16" s="11">
        <f>_xlfn.XLOOKUP($A16,AdministrativeStoettefunktioner!$A:$A,AdministrativeStoettefunktioner!B:B)</f>
        <v>410.69712519930664</v>
      </c>
      <c r="C16" s="11">
        <f>_xlfn.XLOOKUP($A16,AdministrativeStoettefunktioner!$A:$A,AdministrativeStoettefunktioner!C:C)</f>
        <v>401.44393295813228</v>
      </c>
      <c r="D16" s="11">
        <f t="shared" si="0"/>
        <v>-9.2531922411743608</v>
      </c>
      <c r="E16" s="15">
        <f t="shared" si="1"/>
        <v>-2.25304529138934</v>
      </c>
      <c r="F16" s="11">
        <f>_xlfn.XLOOKUP($A16,Decentraleledere!$A:$A,Decentraleledere!B:B)</f>
        <v>102.12944479101684</v>
      </c>
      <c r="G16" s="11">
        <f>_xlfn.XLOOKUP($A16,Decentraleledere!$A:$A,Decentraleledere!C:C)</f>
        <v>95.788140512135371</v>
      </c>
      <c r="H16" s="11">
        <f t="shared" si="2"/>
        <v>-6.3413042788814664</v>
      </c>
      <c r="I16" s="15">
        <f t="shared" si="3"/>
        <v>-6.2090852367379545</v>
      </c>
      <c r="J16" s="11">
        <f>_xlfn.XLOOKUP($A16,Myndighedspersonale!$A:$A,Myndighedspersonale!B:B)</f>
        <v>233.25660728534314</v>
      </c>
      <c r="K16" s="11">
        <f>_xlfn.XLOOKUP($A16,Myndighedspersonale!$A:$A,Myndighedspersonale!C:C)</f>
        <v>232.88176061474823</v>
      </c>
      <c r="L16" s="11">
        <f t="shared" si="4"/>
        <v>-0.37484667059490562</v>
      </c>
      <c r="M16" s="15">
        <f t="shared" si="5"/>
        <v>-0.16070141590302525</v>
      </c>
      <c r="N16" s="11">
        <f t="shared" si="6"/>
        <v>746.08317727566669</v>
      </c>
      <c r="O16" s="11">
        <f t="shared" si="7"/>
        <v>730.11383408501592</v>
      </c>
      <c r="P16" s="11">
        <f t="shared" si="8"/>
        <v>-15.969343190650761</v>
      </c>
      <c r="Q16" s="15">
        <f t="shared" si="9"/>
        <v>-2.1404239737669792</v>
      </c>
      <c r="R16" s="11">
        <f>_xlfn.XLOOKUP($A16,'Alle stillinger'!$A:$A,'Alle stillinger'!B:B)</f>
        <v>3258.0836749470545</v>
      </c>
      <c r="S16" s="11">
        <f>_xlfn.XLOOKUP($A16,'Alle stillinger'!$A:$A,'Alle stillinger'!C:C)</f>
        <v>3328.4589343455441</v>
      </c>
      <c r="T16" s="11">
        <f t="shared" si="10"/>
        <v>70.375259398489561</v>
      </c>
      <c r="U16" s="15">
        <f t="shared" si="11"/>
        <v>2.1600200123661093</v>
      </c>
      <c r="V16" s="16">
        <f>N16/_xlfn.XLOOKUP($A16,'Alle stillinger'!$A:$A,'Alle stillinger'!B:B)*100</f>
        <v>22.899448010272199</v>
      </c>
      <c r="W16" s="16">
        <f>O16/_xlfn.XLOOKUP($A16,'Alle stillinger'!$A:$A,'Alle stillinger'!C:C)*100</f>
        <v>21.935491724147532</v>
      </c>
      <c r="X16" s="17">
        <f t="shared" si="12"/>
        <v>-0.96395628612466666</v>
      </c>
    </row>
    <row r="17" spans="1:24" x14ac:dyDescent="0.25">
      <c r="A17" s="10" t="s">
        <v>19</v>
      </c>
      <c r="B17" s="11">
        <f>_xlfn.XLOOKUP($A17,AdministrativeStoettefunktioner!$A:$A,AdministrativeStoettefunktioner!B:B)</f>
        <v>13.575966562694948</v>
      </c>
      <c r="C17" s="11">
        <f>_xlfn.XLOOKUP($A17,AdministrativeStoettefunktioner!$A:$A,AdministrativeStoettefunktioner!C:C)</f>
        <v>12.918800000000001</v>
      </c>
      <c r="D17" s="11">
        <f t="shared" si="0"/>
        <v>-0.65716656269494678</v>
      </c>
      <c r="E17" s="15">
        <f t="shared" si="1"/>
        <v>-4.8406613235241602</v>
      </c>
      <c r="F17" s="11">
        <f>_xlfn.XLOOKUP($A17,Decentraleledere!$A:$A,Decentraleledere!B:B)</f>
        <v>0</v>
      </c>
      <c r="G17" s="11">
        <f>_xlfn.XLOOKUP($A17,Decentraleledere!$A:$A,Decentraleledere!C:C)</f>
        <v>0</v>
      </c>
      <c r="H17" s="11">
        <f t="shared" si="2"/>
        <v>0</v>
      </c>
      <c r="I17" s="15" t="e">
        <f t="shared" si="3"/>
        <v>#DIV/0!</v>
      </c>
      <c r="J17" s="11">
        <f>_xlfn.XLOOKUP($A17,Myndighedspersonale!$A:$A,Myndighedspersonale!B:B)</f>
        <v>0</v>
      </c>
      <c r="K17" s="11">
        <f>_xlfn.XLOOKUP($A17,Myndighedspersonale!$A:$A,Myndighedspersonale!C:C)</f>
        <v>0</v>
      </c>
      <c r="L17" s="11">
        <f t="shared" si="4"/>
        <v>0</v>
      </c>
      <c r="M17" s="15" t="e">
        <f t="shared" si="5"/>
        <v>#DIV/0!</v>
      </c>
      <c r="N17" s="11">
        <f t="shared" si="6"/>
        <v>13.575966562694948</v>
      </c>
      <c r="O17" s="11">
        <f t="shared" si="7"/>
        <v>12.918800000000001</v>
      </c>
      <c r="P17" s="11">
        <f t="shared" si="8"/>
        <v>-0.65716656269494678</v>
      </c>
      <c r="Q17" s="15">
        <f t="shared" si="9"/>
        <v>-4.8406613235241602</v>
      </c>
      <c r="R17" s="11">
        <f>_xlfn.XLOOKUP($A17,'Alle stillinger'!$A:$A,'Alle stillinger'!B:B)</f>
        <v>161.12401944399153</v>
      </c>
      <c r="S17" s="11">
        <f>_xlfn.XLOOKUP($A17,'Alle stillinger'!$A:$A,'Alle stillinger'!C:C)</f>
        <v>161.46599164535297</v>
      </c>
      <c r="T17" s="11">
        <f t="shared" si="10"/>
        <v>0.34197220136144324</v>
      </c>
      <c r="U17" s="15">
        <f t="shared" si="11"/>
        <v>0.21224160279859236</v>
      </c>
      <c r="V17" s="16">
        <f>N17/_xlfn.XLOOKUP($A17,'Alle stillinger'!$A:$A,'Alle stillinger'!B:B)*100</f>
        <v>8.425786924595748</v>
      </c>
      <c r="W17" s="16">
        <f>O17/_xlfn.XLOOKUP($A17,'Alle stillinger'!$A:$A,'Alle stillinger'!C:C)*100</f>
        <v>8.0009417886430878</v>
      </c>
      <c r="X17" s="17">
        <f t="shared" si="12"/>
        <v>-0.42484513595266016</v>
      </c>
    </row>
    <row r="18" spans="1:24" x14ac:dyDescent="0.25">
      <c r="A18" s="10" t="s">
        <v>20</v>
      </c>
      <c r="B18" s="11">
        <f>_xlfn.XLOOKUP($A18,AdministrativeStoettefunktioner!$A:$A,AdministrativeStoettefunktioner!B:B)</f>
        <v>291.37740262343374</v>
      </c>
      <c r="C18" s="11">
        <f>_xlfn.XLOOKUP($A18,AdministrativeStoettefunktioner!$A:$A,AdministrativeStoettefunktioner!C:C)</f>
        <v>297.70638270811304</v>
      </c>
      <c r="D18" s="11">
        <f t="shared" si="0"/>
        <v>6.3289800846793014</v>
      </c>
      <c r="E18" s="15">
        <f t="shared" si="1"/>
        <v>2.1720902265227</v>
      </c>
      <c r="F18" s="11">
        <f>_xlfn.XLOOKUP($A18,Decentraleledere!$A:$A,Decentraleledere!B:B)</f>
        <v>120.58216951498893</v>
      </c>
      <c r="G18" s="11">
        <f>_xlfn.XLOOKUP($A18,Decentraleledere!$A:$A,Decentraleledere!C:C)</f>
        <v>125.67570000000001</v>
      </c>
      <c r="H18" s="11">
        <f t="shared" si="2"/>
        <v>5.0935304850110725</v>
      </c>
      <c r="I18" s="15">
        <f t="shared" si="3"/>
        <v>4.2241158087456068</v>
      </c>
      <c r="J18" s="11">
        <f>_xlfn.XLOOKUP($A18,Myndighedspersonale!$A:$A,Myndighedspersonale!B:B)</f>
        <v>165.28681358343465</v>
      </c>
      <c r="K18" s="11">
        <f>_xlfn.XLOOKUP($A18,Myndighedspersonale!$A:$A,Myndighedspersonale!C:C)</f>
        <v>173.13096117441791</v>
      </c>
      <c r="L18" s="11">
        <f t="shared" si="4"/>
        <v>7.8441475909832548</v>
      </c>
      <c r="M18" s="15">
        <f t="shared" si="5"/>
        <v>4.7457794248200145</v>
      </c>
      <c r="N18" s="11">
        <f t="shared" si="6"/>
        <v>577.24638572185734</v>
      </c>
      <c r="O18" s="11">
        <f t="shared" si="7"/>
        <v>596.51304388253095</v>
      </c>
      <c r="P18" s="11">
        <f t="shared" si="8"/>
        <v>19.266658160673614</v>
      </c>
      <c r="Q18" s="15">
        <f t="shared" si="9"/>
        <v>3.3376836368720264</v>
      </c>
      <c r="R18" s="11">
        <f>_xlfn.XLOOKUP($A18,'Alle stillinger'!$A:$A,'Alle stillinger'!B:B)</f>
        <v>3238.6651212839743</v>
      </c>
      <c r="S18" s="11">
        <f>_xlfn.XLOOKUP($A18,'Alle stillinger'!$A:$A,'Alle stillinger'!C:C)</f>
        <v>3283.9662786038689</v>
      </c>
      <c r="T18" s="11">
        <f t="shared" si="10"/>
        <v>45.301157319894628</v>
      </c>
      <c r="U18" s="15">
        <f t="shared" si="11"/>
        <v>1.3987601565281595</v>
      </c>
      <c r="V18" s="16">
        <f>N18/_xlfn.XLOOKUP($A18,'Alle stillinger'!$A:$A,'Alle stillinger'!B:B)*100</f>
        <v>17.823589784824897</v>
      </c>
      <c r="W18" s="16">
        <f>O18/_xlfn.XLOOKUP($A18,'Alle stillinger'!$A:$A,'Alle stillinger'!C:C)*100</f>
        <v>18.164408318350027</v>
      </c>
      <c r="X18" s="17">
        <f t="shared" si="12"/>
        <v>0.34081853352513036</v>
      </c>
    </row>
    <row r="19" spans="1:24" x14ac:dyDescent="0.25">
      <c r="A19" s="10" t="s">
        <v>21</v>
      </c>
      <c r="B19" s="11">
        <f>_xlfn.XLOOKUP($A19,AdministrativeStoettefunktioner!$A:$A,AdministrativeStoettefunktioner!B:B)</f>
        <v>226.56420283631525</v>
      </c>
      <c r="C19" s="11">
        <f>_xlfn.XLOOKUP($A19,AdministrativeStoettefunktioner!$A:$A,AdministrativeStoettefunktioner!C:C)</f>
        <v>240.52894828800555</v>
      </c>
      <c r="D19" s="11">
        <f t="shared" si="0"/>
        <v>13.964745451690305</v>
      </c>
      <c r="E19" s="15">
        <f t="shared" si="1"/>
        <v>6.1637033904157175</v>
      </c>
      <c r="F19" s="11">
        <f>_xlfn.XLOOKUP($A19,Decentraleledere!$A:$A,Decentraleledere!B:B)</f>
        <v>79.873362445414841</v>
      </c>
      <c r="G19" s="11">
        <f>_xlfn.XLOOKUP($A19,Decentraleledere!$A:$A,Decentraleledere!C:C)</f>
        <v>82.251538709677419</v>
      </c>
      <c r="H19" s="11">
        <f t="shared" si="2"/>
        <v>2.3781762642625779</v>
      </c>
      <c r="I19" s="15">
        <f t="shared" si="3"/>
        <v>2.9774335165717041</v>
      </c>
      <c r="J19" s="11">
        <f>_xlfn.XLOOKUP($A19,Myndighedspersonale!$A:$A,Myndighedspersonale!B:B)</f>
        <v>129.9788437002891</v>
      </c>
      <c r="K19" s="11">
        <f>_xlfn.XLOOKUP($A19,Myndighedspersonale!$A:$A,Myndighedspersonale!C:C)</f>
        <v>138.26831953064939</v>
      </c>
      <c r="L19" s="11">
        <f t="shared" si="4"/>
        <v>8.2894758303602885</v>
      </c>
      <c r="M19" s="15">
        <f t="shared" si="5"/>
        <v>6.3775577581491065</v>
      </c>
      <c r="N19" s="11">
        <f t="shared" si="6"/>
        <v>436.41640898201922</v>
      </c>
      <c r="O19" s="11">
        <f t="shared" si="7"/>
        <v>461.04880652833231</v>
      </c>
      <c r="P19" s="11">
        <f t="shared" si="8"/>
        <v>24.632397546313086</v>
      </c>
      <c r="Q19" s="15">
        <f t="shared" si="9"/>
        <v>5.6442418386078526</v>
      </c>
      <c r="R19" s="11">
        <f>_xlfn.XLOOKUP($A19,'Alle stillinger'!$A:$A,'Alle stillinger'!B:B)</f>
        <v>2309.5904767235338</v>
      </c>
      <c r="S19" s="11">
        <f>_xlfn.XLOOKUP($A19,'Alle stillinger'!$A:$A,'Alle stillinger'!C:C)</f>
        <v>2382.5623304786418</v>
      </c>
      <c r="T19" s="11">
        <f t="shared" si="10"/>
        <v>72.971853755107986</v>
      </c>
      <c r="U19" s="15">
        <f t="shared" si="11"/>
        <v>3.1595148356616196</v>
      </c>
      <c r="V19" s="16">
        <f>N19/_xlfn.XLOOKUP($A19,'Alle stillinger'!$A:$A,'Alle stillinger'!B:B)*100</f>
        <v>18.895835143948762</v>
      </c>
      <c r="W19" s="16">
        <f>O19/_xlfn.XLOOKUP($A19,'Alle stillinger'!$A:$A,'Alle stillinger'!C:C)*100</f>
        <v>19.350965161768109</v>
      </c>
      <c r="X19" s="17">
        <f t="shared" si="12"/>
        <v>0.45513001781934648</v>
      </c>
    </row>
    <row r="20" spans="1:24" ht="30" x14ac:dyDescent="0.25">
      <c r="A20" s="10" t="s">
        <v>22</v>
      </c>
      <c r="B20" s="11">
        <f>_xlfn.XLOOKUP($A20,AdministrativeStoettefunktioner!$A:$A,AdministrativeStoettefunktioner!B:B)</f>
        <v>323.96196942039552</v>
      </c>
      <c r="C20" s="11">
        <f>_xlfn.XLOOKUP($A20,AdministrativeStoettefunktioner!$A:$A,AdministrativeStoettefunktioner!C:C)</f>
        <v>323.19808925120088</v>
      </c>
      <c r="D20" s="11">
        <f t="shared" si="0"/>
        <v>-0.76388016919463553</v>
      </c>
      <c r="E20" s="15">
        <f t="shared" si="1"/>
        <v>-0.23579316132733211</v>
      </c>
      <c r="F20" s="11">
        <f>_xlfn.XLOOKUP($A20,Decentraleledere!$A:$A,Decentraleledere!B:B)</f>
        <v>109.1621</v>
      </c>
      <c r="G20" s="11">
        <f>_xlfn.XLOOKUP($A20,Decentraleledere!$A:$A,Decentraleledere!C:C)</f>
        <v>111.61080000000001</v>
      </c>
      <c r="H20" s="11">
        <f t="shared" si="2"/>
        <v>2.4487000000000165</v>
      </c>
      <c r="I20" s="15">
        <f t="shared" si="3"/>
        <v>2.2431778062166416</v>
      </c>
      <c r="J20" s="11">
        <f>_xlfn.XLOOKUP($A20,Myndighedspersonale!$A:$A,Myndighedspersonale!B:B)</f>
        <v>101.78390106765374</v>
      </c>
      <c r="K20" s="11">
        <f>_xlfn.XLOOKUP($A20,Myndighedspersonale!$A:$A,Myndighedspersonale!C:C)</f>
        <v>114.3515</v>
      </c>
      <c r="L20" s="11">
        <f t="shared" si="4"/>
        <v>12.567598932346257</v>
      </c>
      <c r="M20" s="15">
        <f t="shared" si="5"/>
        <v>12.347334696862152</v>
      </c>
      <c r="N20" s="11">
        <f t="shared" si="6"/>
        <v>534.90797048804927</v>
      </c>
      <c r="O20" s="11">
        <f t="shared" si="7"/>
        <v>549.16038925120085</v>
      </c>
      <c r="P20" s="11">
        <f t="shared" si="8"/>
        <v>14.252418763151582</v>
      </c>
      <c r="Q20" s="15">
        <f t="shared" si="9"/>
        <v>2.6644618419403425</v>
      </c>
      <c r="R20" s="11">
        <f>_xlfn.XLOOKUP($A20,'Alle stillinger'!$A:$A,'Alle stillinger'!B:B)</f>
        <v>2570.9010154851053</v>
      </c>
      <c r="S20" s="11">
        <f>_xlfn.XLOOKUP($A20,'Alle stillinger'!$A:$A,'Alle stillinger'!C:C)</f>
        <v>2614.8221068750322</v>
      </c>
      <c r="T20" s="11">
        <f t="shared" si="10"/>
        <v>43.921091389926914</v>
      </c>
      <c r="U20" s="15">
        <f t="shared" si="11"/>
        <v>1.7083929379381184</v>
      </c>
      <c r="V20" s="16">
        <f>N20/_xlfn.XLOOKUP($A20,'Alle stillinger'!$A:$A,'Alle stillinger'!B:B)*100</f>
        <v>20.806245252780261</v>
      </c>
      <c r="W20" s="16">
        <f>O20/_xlfn.XLOOKUP($A20,'Alle stillinger'!$A:$A,'Alle stillinger'!C:C)*100</f>
        <v>21.001826005957291</v>
      </c>
      <c r="X20" s="17">
        <f t="shared" si="12"/>
        <v>0.19558075317702972</v>
      </c>
    </row>
    <row r="21" spans="1:24" ht="30" x14ac:dyDescent="0.25">
      <c r="A21" s="10" t="s">
        <v>23</v>
      </c>
      <c r="B21" s="11">
        <f>_xlfn.XLOOKUP($A21,AdministrativeStoettefunktioner!$A:$A,AdministrativeStoettefunktioner!B:B)</f>
        <v>377.18459314620929</v>
      </c>
      <c r="C21" s="11">
        <f>_xlfn.XLOOKUP($A21,AdministrativeStoettefunktioner!$A:$A,AdministrativeStoettefunktioner!C:C)</f>
        <v>366.98548700715367</v>
      </c>
      <c r="D21" s="11">
        <f t="shared" si="0"/>
        <v>-10.19910613905563</v>
      </c>
      <c r="E21" s="15">
        <f t="shared" si="1"/>
        <v>-2.7040092104456974</v>
      </c>
      <c r="F21" s="11">
        <f>_xlfn.XLOOKUP($A21,Decentraleledere!$A:$A,Decentraleledere!B:B)</f>
        <v>128.20494325039516</v>
      </c>
      <c r="G21" s="11">
        <f>_xlfn.XLOOKUP($A21,Decentraleledere!$A:$A,Decentraleledere!C:C)</f>
        <v>133.28151254600758</v>
      </c>
      <c r="H21" s="11">
        <f t="shared" si="2"/>
        <v>5.0765692956124155</v>
      </c>
      <c r="I21" s="15">
        <f t="shared" si="3"/>
        <v>3.959729763069622</v>
      </c>
      <c r="J21" s="11">
        <f>_xlfn.XLOOKUP($A21,Myndighedspersonale!$A:$A,Myndighedspersonale!B:B)</f>
        <v>227.47966534190138</v>
      </c>
      <c r="K21" s="11">
        <f>_xlfn.XLOOKUP($A21,Myndighedspersonale!$A:$A,Myndighedspersonale!C:C)</f>
        <v>248.37764581636773</v>
      </c>
      <c r="L21" s="11">
        <f t="shared" si="4"/>
        <v>20.897980474466351</v>
      </c>
      <c r="M21" s="15">
        <f t="shared" si="5"/>
        <v>9.1867466232890482</v>
      </c>
      <c r="N21" s="11">
        <f t="shared" si="6"/>
        <v>732.86920173850581</v>
      </c>
      <c r="O21" s="11">
        <f t="shared" si="7"/>
        <v>748.64464536952892</v>
      </c>
      <c r="P21" s="11">
        <f t="shared" si="8"/>
        <v>15.775443631023109</v>
      </c>
      <c r="Q21" s="15">
        <f t="shared" si="9"/>
        <v>2.1525592279769352</v>
      </c>
      <c r="R21" s="11">
        <f>_xlfn.XLOOKUP($A21,'Alle stillinger'!$A:$A,'Alle stillinger'!B:B)</f>
        <v>3657.3648275745636</v>
      </c>
      <c r="S21" s="11">
        <f>_xlfn.XLOOKUP($A21,'Alle stillinger'!$A:$A,'Alle stillinger'!C:C)</f>
        <v>3725.1324869034434</v>
      </c>
      <c r="T21" s="11">
        <f t="shared" si="10"/>
        <v>67.767659328879745</v>
      </c>
      <c r="U21" s="15">
        <f t="shared" si="11"/>
        <v>1.8529094723596631</v>
      </c>
      <c r="V21" s="16">
        <f>N21/_xlfn.XLOOKUP($A21,'Alle stillinger'!$A:$A,'Alle stillinger'!B:B)*100</f>
        <v>20.038176017143989</v>
      </c>
      <c r="W21" s="16">
        <f>O21/_xlfn.XLOOKUP($A21,'Alle stillinger'!$A:$A,'Alle stillinger'!C:C)*100</f>
        <v>20.097128035084943</v>
      </c>
      <c r="X21" s="17">
        <f t="shared" si="12"/>
        <v>5.8952017940953283E-2</v>
      </c>
    </row>
    <row r="22" spans="1:24" ht="30" x14ac:dyDescent="0.25">
      <c r="A22" s="10" t="s">
        <v>24</v>
      </c>
      <c r="B22" s="11">
        <f>_xlfn.XLOOKUP($A22,AdministrativeStoettefunktioner!$A:$A,AdministrativeStoettefunktioner!B:B)</f>
        <v>630.2878977721308</v>
      </c>
      <c r="C22" s="11">
        <f>_xlfn.XLOOKUP($A22,AdministrativeStoettefunktioner!$A:$A,AdministrativeStoettefunktioner!C:C)</f>
        <v>634.26058488057674</v>
      </c>
      <c r="D22" s="11">
        <f t="shared" si="0"/>
        <v>3.972687108445939</v>
      </c>
      <c r="E22" s="15">
        <f t="shared" si="1"/>
        <v>0.63029722171219471</v>
      </c>
      <c r="F22" s="11">
        <f>_xlfn.XLOOKUP($A22,Decentraleledere!$A:$A,Decentraleledere!B:B)</f>
        <v>220.54605109170305</v>
      </c>
      <c r="G22" s="11">
        <f>_xlfn.XLOOKUP($A22,Decentraleledere!$A:$A,Decentraleledere!C:C)</f>
        <v>228.42292209885341</v>
      </c>
      <c r="H22" s="11">
        <f t="shared" si="2"/>
        <v>7.8768710071503563</v>
      </c>
      <c r="I22" s="15">
        <f t="shared" si="3"/>
        <v>3.5715311918575923</v>
      </c>
      <c r="J22" s="11">
        <f>_xlfn.XLOOKUP($A22,Myndighedspersonale!$A:$A,Myndighedspersonale!B:B)</f>
        <v>329.61886472213848</v>
      </c>
      <c r="K22" s="11">
        <f>_xlfn.XLOOKUP($A22,Myndighedspersonale!$A:$A,Myndighedspersonale!C:C)</f>
        <v>437.08106302702106</v>
      </c>
      <c r="L22" s="11">
        <f t="shared" si="4"/>
        <v>107.46219830488258</v>
      </c>
      <c r="M22" s="15">
        <f t="shared" si="5"/>
        <v>32.601956321726568</v>
      </c>
      <c r="N22" s="11">
        <f t="shared" si="6"/>
        <v>1180.4528135859723</v>
      </c>
      <c r="O22" s="11">
        <f t="shared" si="7"/>
        <v>1299.7645700064513</v>
      </c>
      <c r="P22" s="11">
        <f t="shared" si="8"/>
        <v>119.31175642047901</v>
      </c>
      <c r="Q22" s="15">
        <f t="shared" si="9"/>
        <v>10.10728722464005</v>
      </c>
      <c r="R22" s="11">
        <f>_xlfn.XLOOKUP($A22,'Alle stillinger'!$A:$A,'Alle stillinger'!B:B)</f>
        <v>5236.1865650010559</v>
      </c>
      <c r="S22" s="11">
        <f>_xlfn.XLOOKUP($A22,'Alle stillinger'!$A:$A,'Alle stillinger'!C:C)</f>
        <v>5448.7269191210225</v>
      </c>
      <c r="T22" s="11">
        <f t="shared" si="10"/>
        <v>212.54035411996665</v>
      </c>
      <c r="U22" s="15">
        <f t="shared" si="11"/>
        <v>4.0590676340793026</v>
      </c>
      <c r="V22" s="16">
        <f>N22/_xlfn.XLOOKUP($A22,'Alle stillinger'!$A:$A,'Alle stillinger'!B:B)*100</f>
        <v>22.544132049766532</v>
      </c>
      <c r="W22" s="16">
        <f>O22/_xlfn.XLOOKUP($A22,'Alle stillinger'!$A:$A,'Alle stillinger'!C:C)*100</f>
        <v>23.854463424203441</v>
      </c>
      <c r="X22" s="17">
        <f t="shared" si="12"/>
        <v>1.3103313744369096</v>
      </c>
    </row>
    <row r="23" spans="1:24" ht="30" x14ac:dyDescent="0.25">
      <c r="A23" s="10" t="s">
        <v>25</v>
      </c>
      <c r="B23" s="11">
        <f>_xlfn.XLOOKUP($A23,AdministrativeStoettefunktioner!$A:$A,AdministrativeStoettefunktioner!B:B)</f>
        <v>380.52976626631437</v>
      </c>
      <c r="C23" s="11">
        <f>_xlfn.XLOOKUP($A23,AdministrativeStoettefunktioner!$A:$A,AdministrativeStoettefunktioner!C:C)</f>
        <v>375.24657679093656</v>
      </c>
      <c r="D23" s="11">
        <f t="shared" si="0"/>
        <v>-5.2831894753778101</v>
      </c>
      <c r="E23" s="15">
        <f t="shared" si="1"/>
        <v>-1.3883774526275461</v>
      </c>
      <c r="F23" s="11">
        <f>_xlfn.XLOOKUP($A23,Decentraleledere!$A:$A,Decentraleledere!B:B)</f>
        <v>116.08459999999999</v>
      </c>
      <c r="G23" s="11">
        <f>_xlfn.XLOOKUP($A23,Decentraleledere!$A:$A,Decentraleledere!C:C)</f>
        <v>123.89541012376655</v>
      </c>
      <c r="H23" s="11">
        <f t="shared" si="2"/>
        <v>7.8108101237665579</v>
      </c>
      <c r="I23" s="15">
        <f t="shared" si="3"/>
        <v>6.7285498022705488</v>
      </c>
      <c r="J23" s="11">
        <f>_xlfn.XLOOKUP($A23,Myndighedspersonale!$A:$A,Myndighedspersonale!B:B)</f>
        <v>235.4183031636997</v>
      </c>
      <c r="K23" s="11">
        <f>_xlfn.XLOOKUP($A23,Myndighedspersonale!$A:$A,Myndighedspersonale!C:C)</f>
        <v>213.64320962097798</v>
      </c>
      <c r="L23" s="11">
        <f t="shared" si="4"/>
        <v>-21.77509354272172</v>
      </c>
      <c r="M23" s="15">
        <f t="shared" si="5"/>
        <v>-9.2495329590326119</v>
      </c>
      <c r="N23" s="11">
        <f t="shared" si="6"/>
        <v>732.03266943001404</v>
      </c>
      <c r="O23" s="11">
        <f t="shared" si="7"/>
        <v>712.78519653568105</v>
      </c>
      <c r="P23" s="11">
        <f t="shared" si="8"/>
        <v>-19.247472894332986</v>
      </c>
      <c r="Q23" s="15">
        <f t="shared" si="9"/>
        <v>-2.6293188402806851</v>
      </c>
      <c r="R23" s="11">
        <f>_xlfn.XLOOKUP($A23,'Alle stillinger'!$A:$A,'Alle stillinger'!B:B)</f>
        <v>4069.3238656385065</v>
      </c>
      <c r="S23" s="11">
        <f>_xlfn.XLOOKUP($A23,'Alle stillinger'!$A:$A,'Alle stillinger'!C:C)</f>
        <v>3930.9660289241992</v>
      </c>
      <c r="T23" s="11">
        <f t="shared" si="10"/>
        <v>-138.35783671430727</v>
      </c>
      <c r="U23" s="15">
        <f t="shared" si="11"/>
        <v>-3.4000202805828508</v>
      </c>
      <c r="V23" s="16">
        <f>N23/_xlfn.XLOOKUP($A23,'Alle stillinger'!$A:$A,'Alle stillinger'!B:B)*100</f>
        <v>17.98904912954508</v>
      </c>
      <c r="W23" s="16">
        <f>O23/_xlfn.XLOOKUP($A23,'Alle stillinger'!$A:$A,'Alle stillinger'!C:C)*100</f>
        <v>18.13257075464352</v>
      </c>
      <c r="X23" s="17">
        <f t="shared" si="12"/>
        <v>0.14352162509844035</v>
      </c>
    </row>
    <row r="24" spans="1:24" ht="30" x14ac:dyDescent="0.25">
      <c r="A24" s="10" t="s">
        <v>26</v>
      </c>
      <c r="B24" s="11">
        <f>_xlfn.XLOOKUP($A24,AdministrativeStoettefunktioner!$A:$A,AdministrativeStoettefunktioner!B:B)</f>
        <v>318.94750382792358</v>
      </c>
      <c r="C24" s="11">
        <f>_xlfn.XLOOKUP($A24,AdministrativeStoettefunktioner!$A:$A,AdministrativeStoettefunktioner!C:C)</f>
        <v>325.03969508415645</v>
      </c>
      <c r="D24" s="11">
        <f t="shared" si="0"/>
        <v>6.0921912562328657</v>
      </c>
      <c r="E24" s="15">
        <f t="shared" si="1"/>
        <v>1.9100921572095715</v>
      </c>
      <c r="F24" s="11">
        <f>_xlfn.XLOOKUP($A24,Decentraleledere!$A:$A,Decentraleledere!B:B)</f>
        <v>137.94404086088582</v>
      </c>
      <c r="G24" s="11">
        <f>_xlfn.XLOOKUP($A24,Decentraleledere!$A:$A,Decentraleledere!C:C)</f>
        <v>138.44789519015004</v>
      </c>
      <c r="H24" s="11">
        <f t="shared" si="2"/>
        <v>0.50385432926421458</v>
      </c>
      <c r="I24" s="15">
        <f t="shared" si="3"/>
        <v>0.36525994607649853</v>
      </c>
      <c r="J24" s="11">
        <f>_xlfn.XLOOKUP($A24,Myndighedspersonale!$A:$A,Myndighedspersonale!B:B)</f>
        <v>118.38533368488864</v>
      </c>
      <c r="K24" s="11">
        <f>_xlfn.XLOOKUP($A24,Myndighedspersonale!$A:$A,Myndighedspersonale!C:C)</f>
        <v>114.3256750941852</v>
      </c>
      <c r="L24" s="11">
        <f t="shared" si="4"/>
        <v>-4.0596585907034353</v>
      </c>
      <c r="M24" s="15">
        <f t="shared" si="5"/>
        <v>-3.4291904785344474</v>
      </c>
      <c r="N24" s="11">
        <f t="shared" si="6"/>
        <v>575.27687837369808</v>
      </c>
      <c r="O24" s="11">
        <f t="shared" si="7"/>
        <v>577.81326536849167</v>
      </c>
      <c r="P24" s="11">
        <f t="shared" si="8"/>
        <v>2.5363869947935882</v>
      </c>
      <c r="Q24" s="15">
        <f t="shared" si="9"/>
        <v>0.44089847691496464</v>
      </c>
      <c r="R24" s="11">
        <f>_xlfn.XLOOKUP($A24,'Alle stillinger'!$A:$A,'Alle stillinger'!B:B)</f>
        <v>2982.2327376699154</v>
      </c>
      <c r="S24" s="11">
        <f>_xlfn.XLOOKUP($A24,'Alle stillinger'!$A:$A,'Alle stillinger'!C:C)</f>
        <v>2927.7794958998879</v>
      </c>
      <c r="T24" s="11">
        <f t="shared" si="10"/>
        <v>-54.453241770027489</v>
      </c>
      <c r="U24" s="15">
        <f t="shared" si="11"/>
        <v>-1.8259219370173305</v>
      </c>
      <c r="V24" s="16">
        <f>N24/_xlfn.XLOOKUP($A24,'Alle stillinger'!$A:$A,'Alle stillinger'!B:B)*100</f>
        <v>19.290140273330064</v>
      </c>
      <c r="W24" s="16">
        <f>O24/_xlfn.XLOOKUP($A24,'Alle stillinger'!$A:$A,'Alle stillinger'!C:C)*100</f>
        <v>19.735545869409606</v>
      </c>
      <c r="X24" s="17">
        <f t="shared" si="12"/>
        <v>0.44540559607954222</v>
      </c>
    </row>
    <row r="25" spans="1:24" x14ac:dyDescent="0.25">
      <c r="A25" s="10" t="s">
        <v>27</v>
      </c>
      <c r="B25" s="11">
        <f>_xlfn.XLOOKUP($A25,AdministrativeStoettefunktioner!$A:$A,AdministrativeStoettefunktioner!B:B)</f>
        <v>253.1786370478377</v>
      </c>
      <c r="C25" s="11">
        <f>_xlfn.XLOOKUP($A25,AdministrativeStoettefunktioner!$A:$A,AdministrativeStoettefunktioner!C:C)</f>
        <v>257.98012802917964</v>
      </c>
      <c r="D25" s="11">
        <f t="shared" si="0"/>
        <v>4.8014909813419422</v>
      </c>
      <c r="E25" s="15">
        <f t="shared" si="1"/>
        <v>1.8964834621630056</v>
      </c>
      <c r="F25" s="11">
        <f>_xlfn.XLOOKUP($A25,Decentraleledere!$A:$A,Decentraleledere!B:B)</f>
        <v>102.0703</v>
      </c>
      <c r="G25" s="11">
        <f>_xlfn.XLOOKUP($A25,Decentraleledere!$A:$A,Decentraleledere!C:C)</f>
        <v>111.54636812227075</v>
      </c>
      <c r="H25" s="11">
        <f t="shared" si="2"/>
        <v>9.4760681222707461</v>
      </c>
      <c r="I25" s="15">
        <f t="shared" si="3"/>
        <v>9.2838642800802447</v>
      </c>
      <c r="J25" s="11">
        <f>_xlfn.XLOOKUP($A25,Myndighedspersonale!$A:$A,Myndighedspersonale!B:B)</f>
        <v>94.658865085203473</v>
      </c>
      <c r="K25" s="11">
        <f>_xlfn.XLOOKUP($A25,Myndighedspersonale!$A:$A,Myndighedspersonale!C:C)</f>
        <v>84.308653363871599</v>
      </c>
      <c r="L25" s="11">
        <f t="shared" si="4"/>
        <v>-10.350211721331874</v>
      </c>
      <c r="M25" s="15">
        <f t="shared" si="5"/>
        <v>-10.934223341908373</v>
      </c>
      <c r="N25" s="11">
        <f t="shared" si="6"/>
        <v>449.90780213304117</v>
      </c>
      <c r="O25" s="11">
        <f t="shared" si="7"/>
        <v>453.83514951532197</v>
      </c>
      <c r="P25" s="11">
        <f t="shared" si="8"/>
        <v>3.9273473822808</v>
      </c>
      <c r="Q25" s="15">
        <f t="shared" si="9"/>
        <v>0.87292271075562577</v>
      </c>
      <c r="R25" s="11">
        <f>_xlfn.XLOOKUP($A25,'Alle stillinger'!$A:$A,'Alle stillinger'!B:B)</f>
        <v>2679.3773880844492</v>
      </c>
      <c r="S25" s="11">
        <f>_xlfn.XLOOKUP($A25,'Alle stillinger'!$A:$A,'Alle stillinger'!C:C)</f>
        <v>2742.9631139374928</v>
      </c>
      <c r="T25" s="11">
        <f t="shared" si="10"/>
        <v>63.585725853043641</v>
      </c>
      <c r="U25" s="15">
        <f t="shared" si="11"/>
        <v>2.3731530368143696</v>
      </c>
      <c r="V25" s="16">
        <f>N25/_xlfn.XLOOKUP($A25,'Alle stillinger'!$A:$A,'Alle stillinger'!B:B)*100</f>
        <v>16.791505524150558</v>
      </c>
      <c r="W25" s="16">
        <f>O25/_xlfn.XLOOKUP($A25,'Alle stillinger'!$A:$A,'Alle stillinger'!C:C)*100</f>
        <v>16.545433921779821</v>
      </c>
      <c r="X25" s="17">
        <f t="shared" si="12"/>
        <v>-0.246071602370737</v>
      </c>
    </row>
    <row r="26" spans="1:24" x14ac:dyDescent="0.25">
      <c r="A26" s="10" t="s">
        <v>28</v>
      </c>
      <c r="B26" s="11">
        <f>_xlfn.XLOOKUP($A26,AdministrativeStoettefunktioner!$A:$A,AdministrativeStoettefunktioner!B:B)</f>
        <v>662.65773043466697</v>
      </c>
      <c r="C26" s="11">
        <f>_xlfn.XLOOKUP($A26,AdministrativeStoettefunktioner!$A:$A,AdministrativeStoettefunktioner!C:C)</f>
        <v>687.1653336885887</v>
      </c>
      <c r="D26" s="11">
        <f t="shared" si="0"/>
        <v>24.507603253921729</v>
      </c>
      <c r="E26" s="15">
        <f t="shared" si="1"/>
        <v>3.698380344532628</v>
      </c>
      <c r="F26" s="11">
        <f>_xlfn.XLOOKUP($A26,Decentraleledere!$A:$A,Decentraleledere!B:B)</f>
        <v>224.34039936881788</v>
      </c>
      <c r="G26" s="11">
        <f>_xlfn.XLOOKUP($A26,Decentraleledere!$A:$A,Decentraleledere!C:C)</f>
        <v>224.78370056055039</v>
      </c>
      <c r="H26" s="11">
        <f t="shared" si="2"/>
        <v>0.44330119173250182</v>
      </c>
      <c r="I26" s="15">
        <f t="shared" si="3"/>
        <v>0.19760203377533897</v>
      </c>
      <c r="J26" s="11">
        <f>_xlfn.XLOOKUP($A26,Myndighedspersonale!$A:$A,Myndighedspersonale!B:B)</f>
        <v>190.67270940703247</v>
      </c>
      <c r="K26" s="11">
        <f>_xlfn.XLOOKUP($A26,Myndighedspersonale!$A:$A,Myndighedspersonale!C:C)</f>
        <v>187.42629489587068</v>
      </c>
      <c r="L26" s="11">
        <f t="shared" si="4"/>
        <v>-3.2464145111617881</v>
      </c>
      <c r="M26" s="15">
        <f t="shared" si="5"/>
        <v>-1.7026109930769424</v>
      </c>
      <c r="N26" s="11">
        <f t="shared" si="6"/>
        <v>1077.6708392105174</v>
      </c>
      <c r="O26" s="11">
        <f t="shared" si="7"/>
        <v>1099.3753291450098</v>
      </c>
      <c r="P26" s="11">
        <f t="shared" si="8"/>
        <v>21.704489934492358</v>
      </c>
      <c r="Q26" s="15">
        <f t="shared" si="9"/>
        <v>2.0140184873511733</v>
      </c>
      <c r="R26" s="11">
        <f>_xlfn.XLOOKUP($A26,'Alle stillinger'!$A:$A,'Alle stillinger'!B:B)</f>
        <v>5127.0048002553167</v>
      </c>
      <c r="S26" s="11">
        <f>_xlfn.XLOOKUP($A26,'Alle stillinger'!$A:$A,'Alle stillinger'!C:C)</f>
        <v>5184.6384679167968</v>
      </c>
      <c r="T26" s="11">
        <f t="shared" si="10"/>
        <v>57.633667661480104</v>
      </c>
      <c r="U26" s="15">
        <f t="shared" si="11"/>
        <v>1.1241196352812082</v>
      </c>
      <c r="V26" s="16">
        <f>N26/_xlfn.XLOOKUP($A26,'Alle stillinger'!$A:$A,'Alle stillinger'!B:B)*100</f>
        <v>21.019501272104353</v>
      </c>
      <c r="W26" s="16">
        <f>O26/_xlfn.XLOOKUP($A26,'Alle stillinger'!$A:$A,'Alle stillinger'!C:C)*100</f>
        <v>21.204474255014777</v>
      </c>
      <c r="X26" s="17">
        <f t="shared" si="12"/>
        <v>0.18497298291042341</v>
      </c>
    </row>
    <row r="27" spans="1:24" x14ac:dyDescent="0.25">
      <c r="A27" s="10" t="s">
        <v>29</v>
      </c>
      <c r="B27" s="11">
        <f>_xlfn.XLOOKUP($A27,AdministrativeStoettefunktioner!$A:$A,AdministrativeStoettefunktioner!B:B)</f>
        <v>526.02074176290921</v>
      </c>
      <c r="C27" s="11">
        <f>_xlfn.XLOOKUP($A27,AdministrativeStoettefunktioner!$A:$A,AdministrativeStoettefunktioner!C:C)</f>
        <v>537.45844331219826</v>
      </c>
      <c r="D27" s="11">
        <f t="shared" si="0"/>
        <v>11.437701549289045</v>
      </c>
      <c r="E27" s="15">
        <f t="shared" si="1"/>
        <v>2.1743822327151321</v>
      </c>
      <c r="F27" s="11">
        <f>_xlfn.XLOOKUP($A27,Decentraleledere!$A:$A,Decentraleledere!B:B)</f>
        <v>220.97882445295861</v>
      </c>
      <c r="G27" s="11">
        <f>_xlfn.XLOOKUP($A27,Decentraleledere!$A:$A,Decentraleledere!C:C)</f>
        <v>218.07167419299998</v>
      </c>
      <c r="H27" s="11">
        <f t="shared" si="2"/>
        <v>-2.9071502599586267</v>
      </c>
      <c r="I27" s="15">
        <f t="shared" si="3"/>
        <v>-1.3155786610574052</v>
      </c>
      <c r="J27" s="11">
        <f>_xlfn.XLOOKUP($A27,Myndighedspersonale!$A:$A,Myndighedspersonale!B:B)</f>
        <v>276.29873229616453</v>
      </c>
      <c r="K27" s="11">
        <f>_xlfn.XLOOKUP($A27,Myndighedspersonale!$A:$A,Myndighedspersonale!C:C)</f>
        <v>275.38417912251555</v>
      </c>
      <c r="L27" s="11">
        <f t="shared" si="4"/>
        <v>-0.91455317364898292</v>
      </c>
      <c r="M27" s="15">
        <f t="shared" si="5"/>
        <v>-0.33100158153048403</v>
      </c>
      <c r="N27" s="11">
        <f t="shared" si="6"/>
        <v>1023.2982985120324</v>
      </c>
      <c r="O27" s="11">
        <f t="shared" si="7"/>
        <v>1030.9142966277136</v>
      </c>
      <c r="P27" s="11">
        <f t="shared" si="8"/>
        <v>7.6159981156812364</v>
      </c>
      <c r="Q27" s="15">
        <f t="shared" si="9"/>
        <v>0.74425982401764779</v>
      </c>
      <c r="R27" s="11">
        <f>_xlfn.XLOOKUP($A27,'Alle stillinger'!$A:$A,'Alle stillinger'!B:B)</f>
        <v>5383.5177821223615</v>
      </c>
      <c r="S27" s="11">
        <f>_xlfn.XLOOKUP($A27,'Alle stillinger'!$A:$A,'Alle stillinger'!C:C)</f>
        <v>5379.075765469689</v>
      </c>
      <c r="T27" s="11">
        <f t="shared" si="10"/>
        <v>-4.4420166526724643</v>
      </c>
      <c r="U27" s="15">
        <f t="shared" si="11"/>
        <v>-8.2511414143063788E-2</v>
      </c>
      <c r="V27" s="16">
        <f>N27/_xlfn.XLOOKUP($A27,'Alle stillinger'!$A:$A,'Alle stillinger'!B:B)*100</f>
        <v>19.007985854717734</v>
      </c>
      <c r="W27" s="16">
        <f>O27/_xlfn.XLOOKUP($A27,'Alle stillinger'!$A:$A,'Alle stillinger'!C:C)*100</f>
        <v>19.165268190597729</v>
      </c>
      <c r="X27" s="17">
        <f t="shared" si="12"/>
        <v>0.15728233587999441</v>
      </c>
    </row>
    <row r="28" spans="1:24" x14ac:dyDescent="0.25">
      <c r="A28" s="10" t="s">
        <v>30</v>
      </c>
      <c r="B28" s="11">
        <f>_xlfn.XLOOKUP($A28,AdministrativeStoettefunktioner!$A:$A,AdministrativeStoettefunktioner!B:B)</f>
        <v>206.71999420236665</v>
      </c>
      <c r="C28" s="11">
        <f>_xlfn.XLOOKUP($A28,AdministrativeStoettefunktioner!$A:$A,AdministrativeStoettefunktioner!C:C)</f>
        <v>205.0145696282454</v>
      </c>
      <c r="D28" s="11">
        <f t="shared" si="0"/>
        <v>-1.7054245741212526</v>
      </c>
      <c r="E28" s="15">
        <f t="shared" si="1"/>
        <v>-0.82499256092845219</v>
      </c>
      <c r="F28" s="11">
        <f>_xlfn.XLOOKUP($A28,Decentraleledere!$A:$A,Decentraleledere!B:B)</f>
        <v>68.729799999999997</v>
      </c>
      <c r="G28" s="11">
        <f>_xlfn.XLOOKUP($A28,Decentraleledere!$A:$A,Decentraleledere!C:C)</f>
        <v>67.651990335389513</v>
      </c>
      <c r="H28" s="11">
        <f t="shared" si="2"/>
        <v>-1.0778096646104842</v>
      </c>
      <c r="I28" s="15">
        <f t="shared" si="3"/>
        <v>-1.5681839094693777</v>
      </c>
      <c r="J28" s="11">
        <f>_xlfn.XLOOKUP($A28,Myndighedspersonale!$A:$A,Myndighedspersonale!B:B)</f>
        <v>96.405337591550264</v>
      </c>
      <c r="K28" s="11">
        <f>_xlfn.XLOOKUP($A28,Myndighedspersonale!$A:$A,Myndighedspersonale!C:C)</f>
        <v>94.289198696985608</v>
      </c>
      <c r="L28" s="11">
        <f t="shared" si="4"/>
        <v>-2.1161388945646564</v>
      </c>
      <c r="M28" s="15">
        <f t="shared" si="5"/>
        <v>-2.1950432905803461</v>
      </c>
      <c r="N28" s="11">
        <f t="shared" si="6"/>
        <v>371.85513179391694</v>
      </c>
      <c r="O28" s="11">
        <f t="shared" si="7"/>
        <v>366.95575866062052</v>
      </c>
      <c r="P28" s="11">
        <f t="shared" si="8"/>
        <v>-4.8993731332964217</v>
      </c>
      <c r="Q28" s="15">
        <f t="shared" si="9"/>
        <v>-1.3175488824534138</v>
      </c>
      <c r="R28" s="11">
        <f>_xlfn.XLOOKUP($A28,'Alle stillinger'!$A:$A,'Alle stillinger'!B:B)</f>
        <v>1845.3033358615048</v>
      </c>
      <c r="S28" s="11">
        <f>_xlfn.XLOOKUP($A28,'Alle stillinger'!$A:$A,'Alle stillinger'!C:C)</f>
        <v>1866.8872518034696</v>
      </c>
      <c r="T28" s="11">
        <f t="shared" si="10"/>
        <v>21.583915941964733</v>
      </c>
      <c r="U28" s="15">
        <f t="shared" si="11"/>
        <v>1.1696676379706423</v>
      </c>
      <c r="V28" s="16">
        <f>N28/_xlfn.XLOOKUP($A28,'Alle stillinger'!$A:$A,'Alle stillinger'!B:B)*100</f>
        <v>20.151436599463544</v>
      </c>
      <c r="W28" s="16">
        <f>O28/_xlfn.XLOOKUP($A28,'Alle stillinger'!$A:$A,'Alle stillinger'!C:C)*100</f>
        <v>19.656021449936528</v>
      </c>
      <c r="X28" s="17">
        <f t="shared" si="12"/>
        <v>-0.49541514952701604</v>
      </c>
    </row>
    <row r="29" spans="1:24" x14ac:dyDescent="0.25">
      <c r="A29" s="10" t="s">
        <v>31</v>
      </c>
      <c r="B29" s="11">
        <f>_xlfn.XLOOKUP($A29,AdministrativeStoettefunktioner!$A:$A,AdministrativeStoettefunktioner!B:B)</f>
        <v>279.13972397001862</v>
      </c>
      <c r="C29" s="11">
        <f>_xlfn.XLOOKUP($A29,AdministrativeStoettefunktioner!$A:$A,AdministrativeStoettefunktioner!C:C)</f>
        <v>277.54410228812111</v>
      </c>
      <c r="D29" s="11">
        <f t="shared" si="0"/>
        <v>-1.5956216818975122</v>
      </c>
      <c r="E29" s="15">
        <f t="shared" si="1"/>
        <v>-0.5716211434202364</v>
      </c>
      <c r="F29" s="11">
        <f>_xlfn.XLOOKUP($A29,Decentraleledere!$A:$A,Decentraleledere!B:B)</f>
        <v>114.44691927635682</v>
      </c>
      <c r="G29" s="11">
        <f>_xlfn.XLOOKUP($A29,Decentraleledere!$A:$A,Decentraleledere!C:C)</f>
        <v>119.09816065795781</v>
      </c>
      <c r="H29" s="11">
        <f t="shared" si="2"/>
        <v>4.6512413816009825</v>
      </c>
      <c r="I29" s="15">
        <f t="shared" si="3"/>
        <v>4.0641036132825512</v>
      </c>
      <c r="J29" s="11">
        <f>_xlfn.XLOOKUP($A29,Myndighedspersonale!$A:$A,Myndighedspersonale!B:B)</f>
        <v>134.6826722220687</v>
      </c>
      <c r="K29" s="11">
        <f>_xlfn.XLOOKUP($A29,Myndighedspersonale!$A:$A,Myndighedspersonale!C:C)</f>
        <v>134.54241514662883</v>
      </c>
      <c r="L29" s="11">
        <f t="shared" si="4"/>
        <v>-0.14025707543987664</v>
      </c>
      <c r="M29" s="15">
        <f t="shared" si="5"/>
        <v>-0.10413891640686836</v>
      </c>
      <c r="N29" s="11">
        <f t="shared" si="6"/>
        <v>528.26931546844412</v>
      </c>
      <c r="O29" s="11">
        <f t="shared" si="7"/>
        <v>531.18467809270771</v>
      </c>
      <c r="P29" s="11">
        <f t="shared" si="8"/>
        <v>2.9153626242635937</v>
      </c>
      <c r="Q29" s="15">
        <f t="shared" si="9"/>
        <v>0.55187052113340873</v>
      </c>
      <c r="R29" s="11">
        <f>_xlfn.XLOOKUP($A29,'Alle stillinger'!$A:$A,'Alle stillinger'!B:B)</f>
        <v>2827.3173449543451</v>
      </c>
      <c r="S29" s="11">
        <f>_xlfn.XLOOKUP($A29,'Alle stillinger'!$A:$A,'Alle stillinger'!C:C)</f>
        <v>2878.3129502191796</v>
      </c>
      <c r="T29" s="11">
        <f t="shared" si="10"/>
        <v>50.995605264834467</v>
      </c>
      <c r="U29" s="15">
        <f t="shared" si="11"/>
        <v>1.8036746160045198</v>
      </c>
      <c r="V29" s="16">
        <f>N29/_xlfn.XLOOKUP($A29,'Alle stillinger'!$A:$A,'Alle stillinger'!B:B)*100</f>
        <v>18.68447192216318</v>
      </c>
      <c r="W29" s="16">
        <f>O29/_xlfn.XLOOKUP($A29,'Alle stillinger'!$A:$A,'Alle stillinger'!C:C)*100</f>
        <v>18.454722862997187</v>
      </c>
      <c r="X29" s="17">
        <f t="shared" si="12"/>
        <v>-0.22974905916599297</v>
      </c>
    </row>
    <row r="30" spans="1:24" x14ac:dyDescent="0.25">
      <c r="A30" s="10" t="s">
        <v>32</v>
      </c>
      <c r="B30" s="11">
        <f>_xlfn.XLOOKUP($A30,AdministrativeStoettefunktioner!$A:$A,AdministrativeStoettefunktioner!B:B)</f>
        <v>267.72671662307744</v>
      </c>
      <c r="C30" s="11">
        <f>_xlfn.XLOOKUP($A30,AdministrativeStoettefunktioner!$A:$A,AdministrativeStoettefunktioner!C:C)</f>
        <v>269.29143279214782</v>
      </c>
      <c r="D30" s="11">
        <f t="shared" si="0"/>
        <v>1.5647161690703797</v>
      </c>
      <c r="E30" s="15">
        <f t="shared" si="1"/>
        <v>0.58444528390989303</v>
      </c>
      <c r="F30" s="11">
        <f>_xlfn.XLOOKUP($A30,Decentraleledere!$A:$A,Decentraleledere!B:B)</f>
        <v>79.8108</v>
      </c>
      <c r="G30" s="11">
        <f>_xlfn.XLOOKUP($A30,Decentraleledere!$A:$A,Decentraleledere!C:C)</f>
        <v>89.054100000000005</v>
      </c>
      <c r="H30" s="11">
        <f t="shared" si="2"/>
        <v>9.243300000000005</v>
      </c>
      <c r="I30" s="15">
        <f t="shared" si="3"/>
        <v>11.581515283645828</v>
      </c>
      <c r="J30" s="11">
        <f>_xlfn.XLOOKUP($A30,Myndighedspersonale!$A:$A,Myndighedspersonale!B:B)</f>
        <v>122.78347109331986</v>
      </c>
      <c r="K30" s="11">
        <f>_xlfn.XLOOKUP($A30,Myndighedspersonale!$A:$A,Myndighedspersonale!C:C)</f>
        <v>117.39325444341696</v>
      </c>
      <c r="L30" s="11">
        <f t="shared" si="4"/>
        <v>-5.3902166499028965</v>
      </c>
      <c r="M30" s="15">
        <f t="shared" si="5"/>
        <v>-4.3900181367296076</v>
      </c>
      <c r="N30" s="11">
        <f t="shared" si="6"/>
        <v>470.32098771639727</v>
      </c>
      <c r="O30" s="11">
        <f t="shared" si="7"/>
        <v>475.73878723556481</v>
      </c>
      <c r="P30" s="11">
        <f t="shared" si="8"/>
        <v>5.417799519167545</v>
      </c>
      <c r="Q30" s="15">
        <f t="shared" si="9"/>
        <v>1.1519365838792779</v>
      </c>
      <c r="R30" s="11">
        <f>_xlfn.XLOOKUP($A30,'Alle stillinger'!$A:$A,'Alle stillinger'!B:B)</f>
        <v>1935.6255780569286</v>
      </c>
      <c r="S30" s="11">
        <f>_xlfn.XLOOKUP($A30,'Alle stillinger'!$A:$A,'Alle stillinger'!C:C)</f>
        <v>1978.6712827808542</v>
      </c>
      <c r="T30" s="11">
        <f t="shared" si="10"/>
        <v>43.04570472392561</v>
      </c>
      <c r="U30" s="15">
        <f t="shared" si="11"/>
        <v>2.223865256375507</v>
      </c>
      <c r="V30" s="16">
        <f>N30/_xlfn.XLOOKUP($A30,'Alle stillinger'!$A:$A,'Alle stillinger'!B:B)*100</f>
        <v>24.2981387024513</v>
      </c>
      <c r="W30" s="16">
        <f>O30/_xlfn.XLOOKUP($A30,'Alle stillinger'!$A:$A,'Alle stillinger'!C:C)*100</f>
        <v>24.043346228129131</v>
      </c>
      <c r="X30" s="17">
        <f t="shared" si="12"/>
        <v>-0.25479247432216923</v>
      </c>
    </row>
    <row r="31" spans="1:24" ht="30" x14ac:dyDescent="0.25">
      <c r="A31" s="10" t="s">
        <v>33</v>
      </c>
      <c r="B31" s="11">
        <f>_xlfn.XLOOKUP($A31,AdministrativeStoettefunktioner!$A:$A,AdministrativeStoettefunktioner!B:B)</f>
        <v>437.8486810771725</v>
      </c>
      <c r="C31" s="11">
        <f>_xlfn.XLOOKUP($A31,AdministrativeStoettefunktioner!$A:$A,AdministrativeStoettefunktioner!C:C)</f>
        <v>453.1125205790039</v>
      </c>
      <c r="D31" s="11">
        <f t="shared" si="0"/>
        <v>15.263839501831399</v>
      </c>
      <c r="E31" s="15">
        <f t="shared" si="1"/>
        <v>3.486099230510435</v>
      </c>
      <c r="F31" s="11">
        <f>_xlfn.XLOOKUP($A31,Decentraleledere!$A:$A,Decentraleledere!B:B)</f>
        <v>165.24818396112676</v>
      </c>
      <c r="G31" s="11">
        <f>_xlfn.XLOOKUP($A31,Decentraleledere!$A:$A,Decentraleledere!C:C)</f>
        <v>172.77599235569056</v>
      </c>
      <c r="H31" s="11">
        <f t="shared" si="2"/>
        <v>7.5278083945638059</v>
      </c>
      <c r="I31" s="15">
        <f t="shared" si="3"/>
        <v>4.5554560504789929</v>
      </c>
      <c r="J31" s="11">
        <f>_xlfn.XLOOKUP($A31,Myndighedspersonale!$A:$A,Myndighedspersonale!B:B)</f>
        <v>188.52734532656407</v>
      </c>
      <c r="K31" s="11">
        <f>_xlfn.XLOOKUP($A31,Myndighedspersonale!$A:$A,Myndighedspersonale!C:C)</f>
        <v>189.1309296990139</v>
      </c>
      <c r="L31" s="11">
        <f t="shared" si="4"/>
        <v>0.60358437244983065</v>
      </c>
      <c r="M31" s="15">
        <f t="shared" si="5"/>
        <v>0.32015746649607324</v>
      </c>
      <c r="N31" s="11">
        <f t="shared" si="6"/>
        <v>791.6242103648633</v>
      </c>
      <c r="O31" s="11">
        <f t="shared" si="7"/>
        <v>815.01944263370842</v>
      </c>
      <c r="P31" s="11">
        <f t="shared" si="8"/>
        <v>23.39523226884512</v>
      </c>
      <c r="Q31" s="15">
        <f t="shared" si="9"/>
        <v>2.955345726233177</v>
      </c>
      <c r="R31" s="11">
        <f>_xlfn.XLOOKUP($A31,'Alle stillinger'!$A:$A,'Alle stillinger'!B:B)</f>
        <v>4219.6737064403787</v>
      </c>
      <c r="S31" s="11">
        <f>_xlfn.XLOOKUP($A31,'Alle stillinger'!$A:$A,'Alle stillinger'!C:C)</f>
        <v>4295.0691594275895</v>
      </c>
      <c r="T31" s="11">
        <f t="shared" si="10"/>
        <v>75.395452987210774</v>
      </c>
      <c r="U31" s="15">
        <f t="shared" si="11"/>
        <v>1.7867602623429544</v>
      </c>
      <c r="V31" s="16">
        <f>N31/_xlfn.XLOOKUP($A31,'Alle stillinger'!$A:$A,'Alle stillinger'!B:B)*100</f>
        <v>18.76031810603336</v>
      </c>
      <c r="W31" s="16">
        <f>O31/_xlfn.XLOOKUP($A31,'Alle stillinger'!$A:$A,'Alle stillinger'!C:C)*100</f>
        <v>18.975700096580688</v>
      </c>
      <c r="X31" s="17">
        <f t="shared" si="12"/>
        <v>0.21538199054732843</v>
      </c>
    </row>
    <row r="32" spans="1:24" ht="30" x14ac:dyDescent="0.25">
      <c r="A32" s="10" t="s">
        <v>34</v>
      </c>
      <c r="B32" s="11">
        <f>_xlfn.XLOOKUP($A32,AdministrativeStoettefunktioner!$A:$A,AdministrativeStoettefunktioner!B:B)</f>
        <v>369.20047246413674</v>
      </c>
      <c r="C32" s="11">
        <f>_xlfn.XLOOKUP($A32,AdministrativeStoettefunktioner!$A:$A,AdministrativeStoettefunktioner!C:C)</f>
        <v>367.65284466222215</v>
      </c>
      <c r="D32" s="11">
        <f t="shared" si="0"/>
        <v>-1.5476278019145866</v>
      </c>
      <c r="E32" s="15">
        <f t="shared" si="1"/>
        <v>-0.41918359193457405</v>
      </c>
      <c r="F32" s="11">
        <f>_xlfn.XLOOKUP($A32,Decentraleledere!$A:$A,Decentraleledere!B:B)</f>
        <v>190.67568816933627</v>
      </c>
      <c r="G32" s="11">
        <f>_xlfn.XLOOKUP($A32,Decentraleledere!$A:$A,Decentraleledere!C:C)</f>
        <v>184.1976768558952</v>
      </c>
      <c r="H32" s="11">
        <f t="shared" si="2"/>
        <v>-6.4780113134410726</v>
      </c>
      <c r="I32" s="15">
        <f t="shared" si="3"/>
        <v>-3.3973976313582495</v>
      </c>
      <c r="J32" s="11">
        <f>_xlfn.XLOOKUP($A32,Myndighedspersonale!$A:$A,Myndighedspersonale!B:B)</f>
        <v>215.44747268839191</v>
      </c>
      <c r="K32" s="11">
        <f>_xlfn.XLOOKUP($A32,Myndighedspersonale!$A:$A,Myndighedspersonale!C:C)</f>
        <v>208.04387705575726</v>
      </c>
      <c r="L32" s="11">
        <f t="shared" si="4"/>
        <v>-7.4035956326346479</v>
      </c>
      <c r="M32" s="15">
        <f t="shared" si="5"/>
        <v>-3.4363808218547489</v>
      </c>
      <c r="N32" s="11">
        <f t="shared" si="6"/>
        <v>775.32363332186492</v>
      </c>
      <c r="O32" s="11">
        <f t="shared" si="7"/>
        <v>759.8943985738747</v>
      </c>
      <c r="P32" s="11">
        <f t="shared" si="8"/>
        <v>-15.429234747990222</v>
      </c>
      <c r="Q32" s="15">
        <f t="shared" si="9"/>
        <v>-1.9900379770295209</v>
      </c>
      <c r="R32" s="11">
        <f>_xlfn.XLOOKUP($A32,'Alle stillinger'!$A:$A,'Alle stillinger'!B:B)</f>
        <v>3687.8674626821353</v>
      </c>
      <c r="S32" s="11">
        <f>_xlfn.XLOOKUP($A32,'Alle stillinger'!$A:$A,'Alle stillinger'!C:C)</f>
        <v>3617.6608136196605</v>
      </c>
      <c r="T32" s="11">
        <f t="shared" si="10"/>
        <v>-70.206649062474753</v>
      </c>
      <c r="U32" s="15">
        <f t="shared" si="11"/>
        <v>-1.9037194197704281</v>
      </c>
      <c r="V32" s="16">
        <f>N32/_xlfn.XLOOKUP($A32,'Alle stillinger'!$A:$A,'Alle stillinger'!B:B)*100</f>
        <v>21.023630625759601</v>
      </c>
      <c r="W32" s="16">
        <f>O32/_xlfn.XLOOKUP($A32,'Alle stillinger'!$A:$A,'Alle stillinger'!C:C)*100</f>
        <v>21.005131153065737</v>
      </c>
      <c r="X32" s="17">
        <f t="shared" si="12"/>
        <v>-1.849947269386476E-2</v>
      </c>
    </row>
    <row r="33" spans="1:24" x14ac:dyDescent="0.25">
      <c r="A33" s="10" t="s">
        <v>35</v>
      </c>
      <c r="B33" s="11">
        <f>_xlfn.XLOOKUP($A33,AdministrativeStoettefunktioner!$A:$A,AdministrativeStoettefunktioner!B:B)</f>
        <v>243.73967785985374</v>
      </c>
      <c r="C33" s="11">
        <f>_xlfn.XLOOKUP($A33,AdministrativeStoettefunktioner!$A:$A,AdministrativeStoettefunktioner!C:C)</f>
        <v>257.34624977972862</v>
      </c>
      <c r="D33" s="11">
        <f t="shared" si="0"/>
        <v>13.606571919874881</v>
      </c>
      <c r="E33" s="15">
        <f t="shared" si="1"/>
        <v>5.5824197518216279</v>
      </c>
      <c r="F33" s="11">
        <f>_xlfn.XLOOKUP($A33,Decentraleledere!$A:$A,Decentraleledere!B:B)</f>
        <v>93.675610768614447</v>
      </c>
      <c r="G33" s="11">
        <f>_xlfn.XLOOKUP($A33,Decentraleledere!$A:$A,Decentraleledere!C:C)</f>
        <v>94.932238303866413</v>
      </c>
      <c r="H33" s="11">
        <f t="shared" si="2"/>
        <v>1.2566275352519654</v>
      </c>
      <c r="I33" s="15">
        <f t="shared" si="3"/>
        <v>1.3414671385019592</v>
      </c>
      <c r="J33" s="11">
        <f>_xlfn.XLOOKUP($A33,Myndighedspersonale!$A:$A,Myndighedspersonale!B:B)</f>
        <v>104.09549086029944</v>
      </c>
      <c r="K33" s="11">
        <f>_xlfn.XLOOKUP($A33,Myndighedspersonale!$A:$A,Myndighedspersonale!C:C)</f>
        <v>95.325710092097893</v>
      </c>
      <c r="L33" s="11">
        <f t="shared" si="4"/>
        <v>-8.7697807682015423</v>
      </c>
      <c r="M33" s="15">
        <f t="shared" si="5"/>
        <v>-8.424746063180546</v>
      </c>
      <c r="N33" s="11">
        <f t="shared" si="6"/>
        <v>441.51077948876764</v>
      </c>
      <c r="O33" s="11">
        <f t="shared" si="7"/>
        <v>447.60419817569294</v>
      </c>
      <c r="P33" s="11">
        <f t="shared" si="8"/>
        <v>6.093418686925304</v>
      </c>
      <c r="Q33" s="15">
        <f t="shared" si="9"/>
        <v>1.3801290863115439</v>
      </c>
      <c r="R33" s="11">
        <f>_xlfn.XLOOKUP($A33,'Alle stillinger'!$A:$A,'Alle stillinger'!B:B)</f>
        <v>2006.062596214859</v>
      </c>
      <c r="S33" s="11">
        <f>_xlfn.XLOOKUP($A33,'Alle stillinger'!$A:$A,'Alle stillinger'!C:C)</f>
        <v>2030.470979599213</v>
      </c>
      <c r="T33" s="11">
        <f t="shared" si="10"/>
        <v>24.408383384354011</v>
      </c>
      <c r="U33" s="15">
        <f t="shared" si="11"/>
        <v>1.2167308951579572</v>
      </c>
      <c r="V33" s="16">
        <f>N33/_xlfn.XLOOKUP($A33,'Alle stillinger'!$A:$A,'Alle stillinger'!B:B)*100</f>
        <v>22.008823668904085</v>
      </c>
      <c r="W33" s="16">
        <f>O33/_xlfn.XLOOKUP($A33,'Alle stillinger'!$A:$A,'Alle stillinger'!C:C)*100</f>
        <v>22.044353387608812</v>
      </c>
      <c r="X33" s="17">
        <f t="shared" si="12"/>
        <v>3.5529718704726321E-2</v>
      </c>
    </row>
    <row r="34" spans="1:24" ht="30" x14ac:dyDescent="0.25">
      <c r="A34" s="10" t="s">
        <v>36</v>
      </c>
      <c r="B34" s="11">
        <f>_xlfn.XLOOKUP($A34,AdministrativeStoettefunktioner!$A:$A,AdministrativeStoettefunktioner!B:B)</f>
        <v>266.21970360479565</v>
      </c>
      <c r="C34" s="11">
        <f>_xlfn.XLOOKUP($A34,AdministrativeStoettefunktioner!$A:$A,AdministrativeStoettefunktioner!C:C)</f>
        <v>282.47905851141013</v>
      </c>
      <c r="D34" s="11">
        <f t="shared" si="0"/>
        <v>16.259354906614476</v>
      </c>
      <c r="E34" s="15">
        <f t="shared" si="1"/>
        <v>6.1074949323629184</v>
      </c>
      <c r="F34" s="11">
        <f>_xlfn.XLOOKUP($A34,Decentraleledere!$A:$A,Decentraleledere!B:B)</f>
        <v>176.70873707385243</v>
      </c>
      <c r="G34" s="11">
        <f>_xlfn.XLOOKUP($A34,Decentraleledere!$A:$A,Decentraleledere!C:C)</f>
        <v>186.29388703715654</v>
      </c>
      <c r="H34" s="11">
        <f t="shared" si="2"/>
        <v>9.5851499633041044</v>
      </c>
      <c r="I34" s="15">
        <f t="shared" si="3"/>
        <v>5.4242648790467856</v>
      </c>
      <c r="J34" s="11">
        <f>_xlfn.XLOOKUP($A34,Myndighedspersonale!$A:$A,Myndighedspersonale!B:B)</f>
        <v>153.08531255462375</v>
      </c>
      <c r="K34" s="11">
        <f>_xlfn.XLOOKUP($A34,Myndighedspersonale!$A:$A,Myndighedspersonale!C:C)</f>
        <v>142.88522626288145</v>
      </c>
      <c r="L34" s="11">
        <f t="shared" si="4"/>
        <v>-10.200086291742309</v>
      </c>
      <c r="M34" s="15">
        <f t="shared" si="5"/>
        <v>-6.6630077840437663</v>
      </c>
      <c r="N34" s="11">
        <f t="shared" si="6"/>
        <v>596.01375323327181</v>
      </c>
      <c r="O34" s="11">
        <f t="shared" si="7"/>
        <v>611.65817181144814</v>
      </c>
      <c r="P34" s="11">
        <f t="shared" si="8"/>
        <v>15.644418578176328</v>
      </c>
      <c r="Q34" s="15">
        <f t="shared" si="9"/>
        <v>2.6248418754278835</v>
      </c>
      <c r="R34" s="11">
        <f>_xlfn.XLOOKUP($A34,'Alle stillinger'!$A:$A,'Alle stillinger'!B:B)</f>
        <v>3076.0389916444769</v>
      </c>
      <c r="S34" s="11">
        <f>_xlfn.XLOOKUP($A34,'Alle stillinger'!$A:$A,'Alle stillinger'!C:C)</f>
        <v>3140.7061270967693</v>
      </c>
      <c r="T34" s="11">
        <f t="shared" si="10"/>
        <v>64.667135452292314</v>
      </c>
      <c r="U34" s="15">
        <f t="shared" si="11"/>
        <v>2.102285947218137</v>
      </c>
      <c r="V34" s="16">
        <f>N34/_xlfn.XLOOKUP($A34,'Alle stillinger'!$A:$A,'Alle stillinger'!B:B)*100</f>
        <v>19.376014245991001</v>
      </c>
      <c r="W34" s="16">
        <f>O34/_xlfn.XLOOKUP($A34,'Alle stillinger'!$A:$A,'Alle stillinger'!C:C)*100</f>
        <v>19.475180009180214</v>
      </c>
      <c r="X34" s="17">
        <f t="shared" si="12"/>
        <v>9.9165763189212441E-2</v>
      </c>
    </row>
    <row r="35" spans="1:24" ht="30" x14ac:dyDescent="0.25">
      <c r="A35" s="10" t="s">
        <v>37</v>
      </c>
      <c r="B35" s="11">
        <f>_xlfn.XLOOKUP($A35,AdministrativeStoettefunktioner!$A:$A,AdministrativeStoettefunktioner!B:B)</f>
        <v>475.46546550324609</v>
      </c>
      <c r="C35" s="11">
        <f>_xlfn.XLOOKUP($A35,AdministrativeStoettefunktioner!$A:$A,AdministrativeStoettefunktioner!C:C)</f>
        <v>471.45481261444627</v>
      </c>
      <c r="D35" s="11">
        <f t="shared" si="0"/>
        <v>-4.0106528887998252</v>
      </c>
      <c r="E35" s="15">
        <f t="shared" si="1"/>
        <v>-0.84352138689080958</v>
      </c>
      <c r="F35" s="11">
        <f>_xlfn.XLOOKUP($A35,Decentraleledere!$A:$A,Decentraleledere!B:B)</f>
        <v>177.99988641603653</v>
      </c>
      <c r="G35" s="11">
        <f>_xlfn.XLOOKUP($A35,Decentraleledere!$A:$A,Decentraleledere!C:C)</f>
        <v>177.14554894582918</v>
      </c>
      <c r="H35" s="11">
        <f t="shared" si="2"/>
        <v>-0.85433747020735495</v>
      </c>
      <c r="I35" s="15">
        <f t="shared" si="3"/>
        <v>-0.47996517717462156</v>
      </c>
      <c r="J35" s="11">
        <f>_xlfn.XLOOKUP($A35,Myndighedspersonale!$A:$A,Myndighedspersonale!B:B)</f>
        <v>174.00478162463142</v>
      </c>
      <c r="K35" s="11">
        <f>_xlfn.XLOOKUP($A35,Myndighedspersonale!$A:$A,Myndighedspersonale!C:C)</f>
        <v>182.92934650287486</v>
      </c>
      <c r="L35" s="11">
        <f t="shared" si="4"/>
        <v>8.9245648782434444</v>
      </c>
      <c r="M35" s="15">
        <f t="shared" si="5"/>
        <v>5.1289193290652184</v>
      </c>
      <c r="N35" s="11">
        <f t="shared" si="6"/>
        <v>827.47013354391402</v>
      </c>
      <c r="O35" s="11">
        <f t="shared" si="7"/>
        <v>831.52970806315034</v>
      </c>
      <c r="P35" s="11">
        <f t="shared" si="8"/>
        <v>4.0595745192363211</v>
      </c>
      <c r="Q35" s="15">
        <f t="shared" si="9"/>
        <v>0.4906007304275567</v>
      </c>
      <c r="R35" s="11">
        <f>_xlfn.XLOOKUP($A35,'Alle stillinger'!$A:$A,'Alle stillinger'!B:B)</f>
        <v>3882.5417827172587</v>
      </c>
      <c r="S35" s="11">
        <f>_xlfn.XLOOKUP($A35,'Alle stillinger'!$A:$A,'Alle stillinger'!C:C)</f>
        <v>3844.9898714194765</v>
      </c>
      <c r="T35" s="11">
        <f t="shared" si="10"/>
        <v>-37.551911297782226</v>
      </c>
      <c r="U35" s="15">
        <f t="shared" si="11"/>
        <v>-0.96719915455747962</v>
      </c>
      <c r="V35" s="16">
        <f>N35/_xlfn.XLOOKUP($A35,'Alle stillinger'!$A:$A,'Alle stillinger'!B:B)*100</f>
        <v>21.312587986234004</v>
      </c>
      <c r="W35" s="16">
        <f>O35/_xlfn.XLOOKUP($A35,'Alle stillinger'!$A:$A,'Alle stillinger'!C:C)*100</f>
        <v>21.626317256231676</v>
      </c>
      <c r="X35" s="17">
        <f t="shared" si="12"/>
        <v>0.31372926999767259</v>
      </c>
    </row>
    <row r="36" spans="1:24" x14ac:dyDescent="0.25">
      <c r="A36" s="10" t="s">
        <v>38</v>
      </c>
      <c r="B36" s="11">
        <f>_xlfn.XLOOKUP($A36,AdministrativeStoettefunktioner!$A:$A,AdministrativeStoettefunktioner!B:B)</f>
        <v>213.5570570621687</v>
      </c>
      <c r="C36" s="11">
        <f>_xlfn.XLOOKUP($A36,AdministrativeStoettefunktioner!$A:$A,AdministrativeStoettefunktioner!C:C)</f>
        <v>218.88486797588826</v>
      </c>
      <c r="D36" s="11">
        <f t="shared" si="0"/>
        <v>5.3278109137195599</v>
      </c>
      <c r="E36" s="15">
        <f t="shared" si="1"/>
        <v>2.4947950618033561</v>
      </c>
      <c r="F36" s="11">
        <f>_xlfn.XLOOKUP($A36,Decentraleledere!$A:$A,Decentraleledere!B:B)</f>
        <v>83.85855757953837</v>
      </c>
      <c r="G36" s="11">
        <f>_xlfn.XLOOKUP($A36,Decentraleledere!$A:$A,Decentraleledere!C:C)</f>
        <v>91.810699999999997</v>
      </c>
      <c r="H36" s="11">
        <f t="shared" si="2"/>
        <v>7.9521424204616267</v>
      </c>
      <c r="I36" s="15">
        <f t="shared" si="3"/>
        <v>9.4828037233041584</v>
      </c>
      <c r="J36" s="11">
        <f>_xlfn.XLOOKUP($A36,Myndighedspersonale!$A:$A,Myndighedspersonale!B:B)</f>
        <v>85.917202228135281</v>
      </c>
      <c r="K36" s="11">
        <f>_xlfn.XLOOKUP($A36,Myndighedspersonale!$A:$A,Myndighedspersonale!C:C)</f>
        <v>92.294515207897788</v>
      </c>
      <c r="L36" s="11">
        <f t="shared" si="4"/>
        <v>6.3773129797625074</v>
      </c>
      <c r="M36" s="15">
        <f t="shared" si="5"/>
        <v>7.4226264524173846</v>
      </c>
      <c r="N36" s="11">
        <f t="shared" si="6"/>
        <v>383.33281686984236</v>
      </c>
      <c r="O36" s="11">
        <f t="shared" si="7"/>
        <v>402.99008318378606</v>
      </c>
      <c r="P36" s="11">
        <f t="shared" si="8"/>
        <v>19.657266313943694</v>
      </c>
      <c r="Q36" s="15">
        <f t="shared" si="9"/>
        <v>5.12798942560093</v>
      </c>
      <c r="R36" s="11">
        <f>_xlfn.XLOOKUP($A36,'Alle stillinger'!$A:$A,'Alle stillinger'!B:B)</f>
        <v>2005.2323723827917</v>
      </c>
      <c r="S36" s="11">
        <f>_xlfn.XLOOKUP($A36,'Alle stillinger'!$A:$A,'Alle stillinger'!C:C)</f>
        <v>2033.5542583095305</v>
      </c>
      <c r="T36" s="11">
        <f t="shared" si="10"/>
        <v>28.321885926738787</v>
      </c>
      <c r="U36" s="15">
        <f t="shared" si="11"/>
        <v>1.4123991970608503</v>
      </c>
      <c r="V36" s="16">
        <f>N36/_xlfn.XLOOKUP($A36,'Alle stillinger'!$A:$A,'Alle stillinger'!B:B)*100</f>
        <v>19.116628184808974</v>
      </c>
      <c r="W36" s="16">
        <f>O36/_xlfn.XLOOKUP($A36,'Alle stillinger'!$A:$A,'Alle stillinger'!C:C)*100</f>
        <v>19.817031266172702</v>
      </c>
      <c r="X36" s="17">
        <f t="shared" si="12"/>
        <v>0.70040308136372786</v>
      </c>
    </row>
    <row r="37" spans="1:24" x14ac:dyDescent="0.25">
      <c r="A37" s="10" t="s">
        <v>39</v>
      </c>
      <c r="B37" s="11">
        <f>_xlfn.XLOOKUP($A37,AdministrativeStoettefunktioner!$A:$A,AdministrativeStoettefunktioner!B:B)</f>
        <v>499.29810985225322</v>
      </c>
      <c r="C37" s="11">
        <f>_xlfn.XLOOKUP($A37,AdministrativeStoettefunktioner!$A:$A,AdministrativeStoettefunktioner!C:C)</f>
        <v>508.6244237485094</v>
      </c>
      <c r="D37" s="11">
        <f t="shared" si="0"/>
        <v>9.3263138962561811</v>
      </c>
      <c r="E37" s="15">
        <f t="shared" si="1"/>
        <v>1.8678848792389624</v>
      </c>
      <c r="F37" s="11">
        <f>_xlfn.XLOOKUP($A37,Decentraleledere!$A:$A,Decentraleledere!B:B)</f>
        <v>269.30883254628179</v>
      </c>
      <c r="G37" s="11">
        <f>_xlfn.XLOOKUP($A37,Decentraleledere!$A:$A,Decentraleledere!C:C)</f>
        <v>273.35805856051485</v>
      </c>
      <c r="H37" s="11">
        <f t="shared" si="2"/>
        <v>4.0492260142330565</v>
      </c>
      <c r="I37" s="15">
        <f t="shared" si="3"/>
        <v>1.5035622767913417</v>
      </c>
      <c r="J37" s="11">
        <f>_xlfn.XLOOKUP($A37,Myndighedspersonale!$A:$A,Myndighedspersonale!B:B)</f>
        <v>313.31732163640487</v>
      </c>
      <c r="K37" s="11">
        <f>_xlfn.XLOOKUP($A37,Myndighedspersonale!$A:$A,Myndighedspersonale!C:C)</f>
        <v>316.67787246337718</v>
      </c>
      <c r="L37" s="11">
        <f t="shared" si="4"/>
        <v>3.3605508269723146</v>
      </c>
      <c r="M37" s="15">
        <f t="shared" si="5"/>
        <v>1.0725710309984491</v>
      </c>
      <c r="N37" s="11">
        <f t="shared" si="6"/>
        <v>1081.9242640349398</v>
      </c>
      <c r="O37" s="11">
        <f t="shared" si="7"/>
        <v>1098.6603547724014</v>
      </c>
      <c r="P37" s="11">
        <f t="shared" si="8"/>
        <v>16.736090737461609</v>
      </c>
      <c r="Q37" s="15">
        <f t="shared" si="9"/>
        <v>1.5468819115901751</v>
      </c>
      <c r="R37" s="11">
        <f>_xlfn.XLOOKUP($A37,'Alle stillinger'!$A:$A,'Alle stillinger'!B:B)</f>
        <v>5970.6872220483547</v>
      </c>
      <c r="S37" s="11">
        <f>_xlfn.XLOOKUP($A37,'Alle stillinger'!$A:$A,'Alle stillinger'!C:C)</f>
        <v>5981.4354763003294</v>
      </c>
      <c r="T37" s="11">
        <f t="shared" si="10"/>
        <v>10.748254251974686</v>
      </c>
      <c r="U37" s="15">
        <f t="shared" si="11"/>
        <v>0.18001703744057954</v>
      </c>
      <c r="V37" s="16">
        <f>N37/_xlfn.XLOOKUP($A37,'Alle stillinger'!$A:$A,'Alle stillinger'!B:B)*100</f>
        <v>18.120598581008331</v>
      </c>
      <c r="W37" s="16">
        <f>O37/_xlfn.XLOOKUP($A37,'Alle stillinger'!$A:$A,'Alle stillinger'!C:C)*100</f>
        <v>18.36783760563026</v>
      </c>
      <c r="X37" s="17">
        <f t="shared" si="12"/>
        <v>0.24723902462192981</v>
      </c>
    </row>
    <row r="38" spans="1:24" x14ac:dyDescent="0.25">
      <c r="A38" s="10" t="s">
        <v>40</v>
      </c>
      <c r="B38" s="11">
        <f>_xlfn.XLOOKUP($A38,AdministrativeStoettefunktioner!$A:$A,AdministrativeStoettefunktioner!B:B)</f>
        <v>351.55381580415457</v>
      </c>
      <c r="C38" s="11">
        <f>_xlfn.XLOOKUP($A38,AdministrativeStoettefunktioner!$A:$A,AdministrativeStoettefunktioner!C:C)</f>
        <v>355.25740431344411</v>
      </c>
      <c r="D38" s="11">
        <f t="shared" si="0"/>
        <v>3.7035885092895455</v>
      </c>
      <c r="E38" s="15">
        <f t="shared" si="1"/>
        <v>1.053491199012546</v>
      </c>
      <c r="F38" s="11">
        <f>_xlfn.XLOOKUP($A38,Decentraleledere!$A:$A,Decentraleledere!B:B)</f>
        <v>148.75548287880756</v>
      </c>
      <c r="G38" s="11">
        <f>_xlfn.XLOOKUP($A38,Decentraleledere!$A:$A,Decentraleledere!C:C)</f>
        <v>145.84923635827667</v>
      </c>
      <c r="H38" s="11">
        <f t="shared" si="2"/>
        <v>-2.9062465205308854</v>
      </c>
      <c r="I38" s="15">
        <f t="shared" si="3"/>
        <v>-1.9537071604269072</v>
      </c>
      <c r="J38" s="11">
        <f>_xlfn.XLOOKUP($A38,Myndighedspersonale!$A:$A,Myndighedspersonale!B:B)</f>
        <v>194.33239877458806</v>
      </c>
      <c r="K38" s="11">
        <f>_xlfn.XLOOKUP($A38,Myndighedspersonale!$A:$A,Myndighedspersonale!C:C)</f>
        <v>204.72312987804747</v>
      </c>
      <c r="L38" s="11">
        <f t="shared" si="4"/>
        <v>10.390731103459416</v>
      </c>
      <c r="M38" s="15">
        <f t="shared" si="5"/>
        <v>5.3468856294579759</v>
      </c>
      <c r="N38" s="11">
        <f t="shared" si="6"/>
        <v>694.64169745755021</v>
      </c>
      <c r="O38" s="11">
        <f t="shared" si="7"/>
        <v>705.82977054976823</v>
      </c>
      <c r="P38" s="11">
        <f t="shared" si="8"/>
        <v>11.188073092218019</v>
      </c>
      <c r="Q38" s="15">
        <f t="shared" si="9"/>
        <v>1.6106250363557717</v>
      </c>
      <c r="R38" s="11">
        <f>_xlfn.XLOOKUP($A38,'Alle stillinger'!$A:$A,'Alle stillinger'!B:B)</f>
        <v>3738.9537885350842</v>
      </c>
      <c r="S38" s="11">
        <f>_xlfn.XLOOKUP($A38,'Alle stillinger'!$A:$A,'Alle stillinger'!C:C)</f>
        <v>3807.7991385848295</v>
      </c>
      <c r="T38" s="11">
        <f t="shared" si="10"/>
        <v>68.845350049745321</v>
      </c>
      <c r="U38" s="15">
        <f t="shared" si="11"/>
        <v>1.8412998379613248</v>
      </c>
      <c r="V38" s="16">
        <f>N38/_xlfn.XLOOKUP($A38,'Alle stillinger'!$A:$A,'Alle stillinger'!B:B)*100</f>
        <v>18.578504489345661</v>
      </c>
      <c r="W38" s="16">
        <f>O38/_xlfn.XLOOKUP($A38,'Alle stillinger'!$A:$A,'Alle stillinger'!C:C)*100</f>
        <v>18.53642340000345</v>
      </c>
      <c r="X38" s="17">
        <f t="shared" si="12"/>
        <v>-4.2081089342211442E-2</v>
      </c>
    </row>
    <row r="39" spans="1:24" x14ac:dyDescent="0.25">
      <c r="A39" s="10" t="s">
        <v>41</v>
      </c>
      <c r="B39" s="11">
        <f>_xlfn.XLOOKUP($A39,AdministrativeStoettefunktioner!$A:$A,AdministrativeStoettefunktioner!B:B)</f>
        <v>501.75035998979195</v>
      </c>
      <c r="C39" s="11">
        <f>_xlfn.XLOOKUP($A39,AdministrativeStoettefunktioner!$A:$A,AdministrativeStoettefunktioner!C:C)</f>
        <v>485.73256182415162</v>
      </c>
      <c r="D39" s="11">
        <f t="shared" si="0"/>
        <v>-16.017798165640329</v>
      </c>
      <c r="E39" s="15">
        <f t="shared" si="1"/>
        <v>-3.1923839907092861</v>
      </c>
      <c r="F39" s="11">
        <f>_xlfn.XLOOKUP($A39,Decentraleledere!$A:$A,Decentraleledere!B:B)</f>
        <v>144</v>
      </c>
      <c r="G39" s="11">
        <f>_xlfn.XLOOKUP($A39,Decentraleledere!$A:$A,Decentraleledere!C:C)</f>
        <v>154</v>
      </c>
      <c r="H39" s="11">
        <f t="shared" si="2"/>
        <v>10</v>
      </c>
      <c r="I39" s="15">
        <f t="shared" si="3"/>
        <v>6.9444444444444446</v>
      </c>
      <c r="J39" s="11">
        <f>_xlfn.XLOOKUP($A39,Myndighedspersonale!$A:$A,Myndighedspersonale!B:B)</f>
        <v>285.67914931255405</v>
      </c>
      <c r="K39" s="11">
        <f>_xlfn.XLOOKUP($A39,Myndighedspersonale!$A:$A,Myndighedspersonale!C:C)</f>
        <v>286.94827287684888</v>
      </c>
      <c r="L39" s="11">
        <f t="shared" si="4"/>
        <v>1.26912356429483</v>
      </c>
      <c r="M39" s="15">
        <f t="shared" si="5"/>
        <v>0.44424787995511539</v>
      </c>
      <c r="N39" s="11">
        <f t="shared" si="6"/>
        <v>931.42950930234599</v>
      </c>
      <c r="O39" s="11">
        <f t="shared" si="7"/>
        <v>926.68083470100055</v>
      </c>
      <c r="P39" s="11">
        <f t="shared" si="8"/>
        <v>-4.7486746013454422</v>
      </c>
      <c r="Q39" s="15">
        <f t="shared" si="9"/>
        <v>-0.50982651439745208</v>
      </c>
      <c r="R39" s="11">
        <f>_xlfn.XLOOKUP($A39,'Alle stillinger'!$A:$A,'Alle stillinger'!B:B)</f>
        <v>4666.3241806268461</v>
      </c>
      <c r="S39" s="11">
        <f>_xlfn.XLOOKUP($A39,'Alle stillinger'!$A:$A,'Alle stillinger'!C:C)</f>
        <v>4633.164577448314</v>
      </c>
      <c r="T39" s="11">
        <f t="shared" si="10"/>
        <v>-33.159603178532052</v>
      </c>
      <c r="U39" s="15">
        <f t="shared" si="11"/>
        <v>-0.71061507719932115</v>
      </c>
      <c r="V39" s="16">
        <f>N39/_xlfn.XLOOKUP($A39,'Alle stillinger'!$A:$A,'Alle stillinger'!B:B)*100</f>
        <v>19.960668681557898</v>
      </c>
      <c r="W39" s="16">
        <f>O39/_xlfn.XLOOKUP($A39,'Alle stillinger'!$A:$A,'Alle stillinger'!C:C)*100</f>
        <v>20.001034265252976</v>
      </c>
      <c r="X39" s="17">
        <f t="shared" si="12"/>
        <v>4.0365583695077589E-2</v>
      </c>
    </row>
    <row r="40" spans="1:24" x14ac:dyDescent="0.25">
      <c r="A40" s="10" t="s">
        <v>42</v>
      </c>
      <c r="B40" s="11">
        <f>_xlfn.XLOOKUP($A40,AdministrativeStoettefunktioner!$A:$A,AdministrativeStoettefunktioner!B:B)</f>
        <v>510.28154714428786</v>
      </c>
      <c r="C40" s="11">
        <f>_xlfn.XLOOKUP($A40,AdministrativeStoettefunktioner!$A:$A,AdministrativeStoettefunktioner!C:C)</f>
        <v>533.40148360500086</v>
      </c>
      <c r="D40" s="11">
        <f t="shared" si="0"/>
        <v>23.119936460713006</v>
      </c>
      <c r="E40" s="15">
        <f t="shared" si="1"/>
        <v>4.5308196210700098</v>
      </c>
      <c r="F40" s="11">
        <f>_xlfn.XLOOKUP($A40,Decentraleledere!$A:$A,Decentraleledere!B:B)</f>
        <v>148.45596129</v>
      </c>
      <c r="G40" s="11">
        <f>_xlfn.XLOOKUP($A40,Decentraleledere!$A:$A,Decentraleledere!C:C)</f>
        <v>149.21619999999999</v>
      </c>
      <c r="H40" s="11">
        <f t="shared" si="2"/>
        <v>0.76023870999998167</v>
      </c>
      <c r="I40" s="15">
        <f t="shared" si="3"/>
        <v>0.5120971252308959</v>
      </c>
      <c r="J40" s="11">
        <f>_xlfn.XLOOKUP($A40,Myndighedspersonale!$A:$A,Myndighedspersonale!B:B)</f>
        <v>244.14360672958395</v>
      </c>
      <c r="K40" s="11">
        <f>_xlfn.XLOOKUP($A40,Myndighedspersonale!$A:$A,Myndighedspersonale!C:C)</f>
        <v>239.94192480492114</v>
      </c>
      <c r="L40" s="11">
        <f t="shared" si="4"/>
        <v>-4.2016819246628074</v>
      </c>
      <c r="M40" s="15">
        <f t="shared" si="5"/>
        <v>-1.7209878976338033</v>
      </c>
      <c r="N40" s="11">
        <f t="shared" si="6"/>
        <v>902.88111516387175</v>
      </c>
      <c r="O40" s="11">
        <f t="shared" si="7"/>
        <v>922.55960840992202</v>
      </c>
      <c r="P40" s="11">
        <f t="shared" si="8"/>
        <v>19.678493246050266</v>
      </c>
      <c r="Q40" s="15">
        <f t="shared" si="9"/>
        <v>2.1795220783279583</v>
      </c>
      <c r="R40" s="11">
        <f>_xlfn.XLOOKUP($A40,'Alle stillinger'!$A:$A,'Alle stillinger'!B:B)</f>
        <v>4416.1070830700182</v>
      </c>
      <c r="S40" s="11">
        <f>_xlfn.XLOOKUP($A40,'Alle stillinger'!$A:$A,'Alle stillinger'!C:C)</f>
        <v>4492.0786657301242</v>
      </c>
      <c r="T40" s="11">
        <f t="shared" si="10"/>
        <v>75.971582660105923</v>
      </c>
      <c r="U40" s="15">
        <f t="shared" si="11"/>
        <v>1.7203292680867579</v>
      </c>
      <c r="V40" s="16">
        <f>N40/_xlfn.XLOOKUP($A40,'Alle stillinger'!$A:$A,'Alle stillinger'!B:B)*100</f>
        <v>20.445181653887818</v>
      </c>
      <c r="W40" s="16">
        <f>O40/_xlfn.XLOOKUP($A40,'Alle stillinger'!$A:$A,'Alle stillinger'!C:C)*100</f>
        <v>20.53747667974049</v>
      </c>
      <c r="X40" s="17">
        <f t="shared" si="12"/>
        <v>9.2295025852671131E-2</v>
      </c>
    </row>
    <row r="41" spans="1:24" ht="30" x14ac:dyDescent="0.25">
      <c r="A41" s="10" t="s">
        <v>43</v>
      </c>
      <c r="B41" s="11">
        <f>_xlfn.XLOOKUP($A41,AdministrativeStoettefunktioner!$A:$A,AdministrativeStoettefunktioner!B:B)</f>
        <v>401.72413198208136</v>
      </c>
      <c r="C41" s="11">
        <f>_xlfn.XLOOKUP($A41,AdministrativeStoettefunktioner!$A:$A,AdministrativeStoettefunktioner!C:C)</f>
        <v>394.19386720055246</v>
      </c>
      <c r="D41" s="11">
        <f t="shared" si="0"/>
        <v>-7.5302647815288992</v>
      </c>
      <c r="E41" s="15">
        <f t="shared" si="1"/>
        <v>-1.8744865398986739</v>
      </c>
      <c r="F41" s="11">
        <f>_xlfn.XLOOKUP($A41,Decentraleledere!$A:$A,Decentraleledere!B:B)</f>
        <v>174.96976102897455</v>
      </c>
      <c r="G41" s="11">
        <f>_xlfn.XLOOKUP($A41,Decentraleledere!$A:$A,Decentraleledere!C:C)</f>
        <v>178.04417424071471</v>
      </c>
      <c r="H41" s="11">
        <f t="shared" si="2"/>
        <v>3.0744132117401648</v>
      </c>
      <c r="I41" s="15">
        <f t="shared" si="3"/>
        <v>1.7571111680440885</v>
      </c>
      <c r="J41" s="11">
        <f>_xlfn.XLOOKUP($A41,Myndighedspersonale!$A:$A,Myndighedspersonale!B:B)</f>
        <v>216.97268199770468</v>
      </c>
      <c r="K41" s="11">
        <f>_xlfn.XLOOKUP($A41,Myndighedspersonale!$A:$A,Myndighedspersonale!C:C)</f>
        <v>220.24345786216415</v>
      </c>
      <c r="L41" s="11">
        <f t="shared" si="4"/>
        <v>3.2707758644594662</v>
      </c>
      <c r="M41" s="15">
        <f t="shared" si="5"/>
        <v>1.5074597568435215</v>
      </c>
      <c r="N41" s="11">
        <f t="shared" si="6"/>
        <v>793.66657500876067</v>
      </c>
      <c r="O41" s="11">
        <f t="shared" si="7"/>
        <v>792.48149930343129</v>
      </c>
      <c r="P41" s="11">
        <f t="shared" si="8"/>
        <v>-1.1850757053293819</v>
      </c>
      <c r="Q41" s="15">
        <f t="shared" si="9"/>
        <v>-0.14931656978452201</v>
      </c>
      <c r="R41" s="11">
        <f>_xlfn.XLOOKUP($A41,'Alle stillinger'!$A:$A,'Alle stillinger'!B:B)</f>
        <v>3867.0921865863761</v>
      </c>
      <c r="S41" s="11">
        <f>_xlfn.XLOOKUP($A41,'Alle stillinger'!$A:$A,'Alle stillinger'!C:C)</f>
        <v>3795.8635553401127</v>
      </c>
      <c r="T41" s="11">
        <f t="shared" si="10"/>
        <v>-71.228631246263376</v>
      </c>
      <c r="U41" s="15">
        <f t="shared" si="11"/>
        <v>-1.8419170738502486</v>
      </c>
      <c r="V41" s="16">
        <f>N41/_xlfn.XLOOKUP($A41,'Alle stillinger'!$A:$A,'Alle stillinger'!B:B)*100</f>
        <v>20.52360111201174</v>
      </c>
      <c r="W41" s="16">
        <f>O41/_xlfn.XLOOKUP($A41,'Alle stillinger'!$A:$A,'Alle stillinger'!C:C)*100</f>
        <v>20.87750225343451</v>
      </c>
      <c r="X41" s="17">
        <f t="shared" si="12"/>
        <v>0.35390114142277085</v>
      </c>
    </row>
    <row r="42" spans="1:24" x14ac:dyDescent="0.25">
      <c r="A42" s="10" t="s">
        <v>44</v>
      </c>
      <c r="B42" s="11">
        <f>_xlfn.XLOOKUP($A42,AdministrativeStoettefunktioner!$A:$A,AdministrativeStoettefunktioner!B:B)</f>
        <v>574.48985056698984</v>
      </c>
      <c r="C42" s="11">
        <f>_xlfn.XLOOKUP($A42,AdministrativeStoettefunktioner!$A:$A,AdministrativeStoettefunktioner!C:C)</f>
        <v>596.58179909814396</v>
      </c>
      <c r="D42" s="11">
        <f t="shared" si="0"/>
        <v>22.091948531154117</v>
      </c>
      <c r="E42" s="15">
        <f t="shared" si="1"/>
        <v>3.845489787043336</v>
      </c>
      <c r="F42" s="11">
        <f>_xlfn.XLOOKUP($A42,Decentraleledere!$A:$A,Decentraleledere!B:B)</f>
        <v>205.78726298635769</v>
      </c>
      <c r="G42" s="11">
        <f>_xlfn.XLOOKUP($A42,Decentraleledere!$A:$A,Decentraleledere!C:C)</f>
        <v>214.99820494275997</v>
      </c>
      <c r="H42" s="11">
        <f t="shared" si="2"/>
        <v>9.2109419564022801</v>
      </c>
      <c r="I42" s="15">
        <f t="shared" si="3"/>
        <v>4.4759533815330954</v>
      </c>
      <c r="J42" s="11">
        <f>_xlfn.XLOOKUP($A42,Myndighedspersonale!$A:$A,Myndighedspersonale!B:B)</f>
        <v>418.73217402242221</v>
      </c>
      <c r="K42" s="11">
        <f>_xlfn.XLOOKUP($A42,Myndighedspersonale!$A:$A,Myndighedspersonale!C:C)</f>
        <v>411.80321630080709</v>
      </c>
      <c r="L42" s="11">
        <f t="shared" si="4"/>
        <v>-6.9289577216151201</v>
      </c>
      <c r="M42" s="15">
        <f t="shared" si="5"/>
        <v>-1.6547469125799943</v>
      </c>
      <c r="N42" s="11">
        <f t="shared" si="6"/>
        <v>1199.0092875757698</v>
      </c>
      <c r="O42" s="11">
        <f t="shared" si="7"/>
        <v>1223.383220341711</v>
      </c>
      <c r="P42" s="11">
        <f t="shared" si="8"/>
        <v>24.373932765941163</v>
      </c>
      <c r="Q42" s="15">
        <f t="shared" si="9"/>
        <v>2.0328393631730632</v>
      </c>
      <c r="R42" s="11">
        <f>_xlfn.XLOOKUP($A42,'Alle stillinger'!$A:$A,'Alle stillinger'!B:B)</f>
        <v>6458.9340290258097</v>
      </c>
      <c r="S42" s="11">
        <f>_xlfn.XLOOKUP($A42,'Alle stillinger'!$A:$A,'Alle stillinger'!C:C)</f>
        <v>6637.3647043476867</v>
      </c>
      <c r="T42" s="11">
        <f t="shared" si="10"/>
        <v>178.43067532187706</v>
      </c>
      <c r="U42" s="15">
        <f t="shared" si="11"/>
        <v>2.762540606855981</v>
      </c>
      <c r="V42" s="16">
        <f>N42/_xlfn.XLOOKUP($A42,'Alle stillinger'!$A:$A,'Alle stillinger'!B:B)*100</f>
        <v>18.563578481952916</v>
      </c>
      <c r="W42" s="16">
        <f>O42/_xlfn.XLOOKUP($A42,'Alle stillinger'!$A:$A,'Alle stillinger'!C:C)*100</f>
        <v>18.431761321482842</v>
      </c>
      <c r="X42" s="17">
        <f t="shared" si="12"/>
        <v>-0.13181716047007441</v>
      </c>
    </row>
    <row r="43" spans="1:24" x14ac:dyDescent="0.25">
      <c r="A43" s="10" t="s">
        <v>45</v>
      </c>
      <c r="B43" s="11">
        <f>_xlfn.XLOOKUP($A43,AdministrativeStoettefunktioner!$A:$A,AdministrativeStoettefunktioner!B:B)</f>
        <v>425.22376848881271</v>
      </c>
      <c r="C43" s="11">
        <f>_xlfn.XLOOKUP($A43,AdministrativeStoettefunktioner!$A:$A,AdministrativeStoettefunktioner!C:C)</f>
        <v>437.23370658208444</v>
      </c>
      <c r="D43" s="11">
        <f t="shared" si="0"/>
        <v>12.009938093271728</v>
      </c>
      <c r="E43" s="15">
        <f t="shared" si="1"/>
        <v>2.8243807104088772</v>
      </c>
      <c r="F43" s="11">
        <f>_xlfn.XLOOKUP($A43,Decentraleledere!$A:$A,Decentraleledere!B:B)</f>
        <v>161.70273762609102</v>
      </c>
      <c r="G43" s="11">
        <f>_xlfn.XLOOKUP($A43,Decentraleledere!$A:$A,Decentraleledere!C:C)</f>
        <v>161.54050213129756</v>
      </c>
      <c r="H43" s="11">
        <f t="shared" si="2"/>
        <v>-0.16223549479346389</v>
      </c>
      <c r="I43" s="15">
        <f t="shared" si="3"/>
        <v>-0.10032946700544104</v>
      </c>
      <c r="J43" s="11">
        <f>_xlfn.XLOOKUP($A43,Myndighedspersonale!$A:$A,Myndighedspersonale!B:B)</f>
        <v>183.57500991336974</v>
      </c>
      <c r="K43" s="11">
        <f>_xlfn.XLOOKUP($A43,Myndighedspersonale!$A:$A,Myndighedspersonale!C:C)</f>
        <v>177.92668460883948</v>
      </c>
      <c r="L43" s="11">
        <f t="shared" si="4"/>
        <v>-5.6483253045302604</v>
      </c>
      <c r="M43" s="15">
        <f t="shared" si="5"/>
        <v>-3.0768486991751995</v>
      </c>
      <c r="N43" s="11">
        <f t="shared" si="6"/>
        <v>770.5015160282735</v>
      </c>
      <c r="O43" s="11">
        <f t="shared" si="7"/>
        <v>776.70089332222142</v>
      </c>
      <c r="P43" s="11">
        <f t="shared" si="8"/>
        <v>6.1993772939479186</v>
      </c>
      <c r="Q43" s="15">
        <f t="shared" si="9"/>
        <v>0.80458988918075436</v>
      </c>
      <c r="R43" s="11">
        <f>_xlfn.XLOOKUP($A43,'Alle stillinger'!$A:$A,'Alle stillinger'!B:B)</f>
        <v>3656.9138442539615</v>
      </c>
      <c r="S43" s="11">
        <f>_xlfn.XLOOKUP($A43,'Alle stillinger'!$A:$A,'Alle stillinger'!C:C)</f>
        <v>3752.5342877606076</v>
      </c>
      <c r="T43" s="11">
        <f t="shared" si="10"/>
        <v>95.620443506646097</v>
      </c>
      <c r="U43" s="15">
        <f t="shared" si="11"/>
        <v>2.6147852418479225</v>
      </c>
      <c r="V43" s="16">
        <f>N43/_xlfn.XLOOKUP($A43,'Alle stillinger'!$A:$A,'Alle stillinger'!B:B)*100</f>
        <v>21.069720229776475</v>
      </c>
      <c r="W43" s="16">
        <f>O43/_xlfn.XLOOKUP($A43,'Alle stillinger'!$A:$A,'Alle stillinger'!C:C)*100</f>
        <v>20.698035880858846</v>
      </c>
      <c r="X43" s="17">
        <f t="shared" si="12"/>
        <v>-0.37168434891762914</v>
      </c>
    </row>
    <row r="44" spans="1:24" ht="30" x14ac:dyDescent="0.25">
      <c r="A44" s="10" t="s">
        <v>46</v>
      </c>
      <c r="B44" s="11">
        <f>_xlfn.XLOOKUP($A44,AdministrativeStoettefunktioner!$A:$A,AdministrativeStoettefunktioner!B:B)</f>
        <v>434.0212845251084</v>
      </c>
      <c r="C44" s="11">
        <f>_xlfn.XLOOKUP($A44,AdministrativeStoettefunktioner!$A:$A,AdministrativeStoettefunktioner!C:C)</f>
        <v>441.45460476334057</v>
      </c>
      <c r="D44" s="11">
        <f t="shared" si="0"/>
        <v>7.4333202382321701</v>
      </c>
      <c r="E44" s="15">
        <f t="shared" si="1"/>
        <v>1.7126626050990703</v>
      </c>
      <c r="F44" s="11">
        <f>_xlfn.XLOOKUP($A44,Decentraleledere!$A:$A,Decentraleledere!B:B)</f>
        <v>147.3783</v>
      </c>
      <c r="G44" s="11">
        <f>_xlfn.XLOOKUP($A44,Decentraleledere!$A:$A,Decentraleledere!C:C)</f>
        <v>150.62159999999997</v>
      </c>
      <c r="H44" s="11">
        <f t="shared" si="2"/>
        <v>3.2432999999999765</v>
      </c>
      <c r="I44" s="15">
        <f t="shared" si="3"/>
        <v>2.2006631912567705</v>
      </c>
      <c r="J44" s="11">
        <f>_xlfn.XLOOKUP($A44,Myndighedspersonale!$A:$A,Myndighedspersonale!B:B)</f>
        <v>206.6174448676868</v>
      </c>
      <c r="K44" s="11">
        <f>_xlfn.XLOOKUP($A44,Myndighedspersonale!$A:$A,Myndighedspersonale!C:C)</f>
        <v>214.75902098233473</v>
      </c>
      <c r="L44" s="11">
        <f t="shared" si="4"/>
        <v>8.1415761146479326</v>
      </c>
      <c r="M44" s="15">
        <f t="shared" si="5"/>
        <v>3.9404108011603842</v>
      </c>
      <c r="N44" s="11">
        <f t="shared" si="6"/>
        <v>788.01702939279517</v>
      </c>
      <c r="O44" s="11">
        <f t="shared" si="7"/>
        <v>806.8352257456753</v>
      </c>
      <c r="P44" s="11">
        <f t="shared" si="8"/>
        <v>18.818196352880136</v>
      </c>
      <c r="Q44" s="15">
        <f t="shared" si="9"/>
        <v>2.3880443760689358</v>
      </c>
      <c r="R44" s="11">
        <f>_xlfn.XLOOKUP($A44,'Alle stillinger'!$A:$A,'Alle stillinger'!B:B)</f>
        <v>4154.4486009895454</v>
      </c>
      <c r="S44" s="11">
        <f>_xlfn.XLOOKUP($A44,'Alle stillinger'!$A:$A,'Alle stillinger'!C:C)</f>
        <v>4274.3466871567034</v>
      </c>
      <c r="T44" s="11">
        <f t="shared" si="10"/>
        <v>119.898086167158</v>
      </c>
      <c r="U44" s="15">
        <f t="shared" si="11"/>
        <v>2.8860168383982305</v>
      </c>
      <c r="V44" s="16">
        <f>N44/_xlfn.XLOOKUP($A44,'Alle stillinger'!$A:$A,'Alle stillinger'!B:B)*100</f>
        <v>18.968029336193929</v>
      </c>
      <c r="W44" s="16">
        <f>O44/_xlfn.XLOOKUP($A44,'Alle stillinger'!$A:$A,'Alle stillinger'!C:C)*100</f>
        <v>18.876223310804541</v>
      </c>
      <c r="X44" s="17">
        <f t="shared" si="12"/>
        <v>-9.1806025389388424E-2</v>
      </c>
    </row>
    <row r="45" spans="1:24" ht="30" x14ac:dyDescent="0.25">
      <c r="A45" s="10" t="s">
        <v>47</v>
      </c>
      <c r="B45" s="11">
        <f>_xlfn.XLOOKUP($A45,AdministrativeStoettefunktioner!$A:$A,AdministrativeStoettefunktioner!B:B)</f>
        <v>151.71182427383101</v>
      </c>
      <c r="C45" s="11">
        <f>_xlfn.XLOOKUP($A45,AdministrativeStoettefunktioner!$A:$A,AdministrativeStoettefunktioner!C:C)</f>
        <v>146.84222519420405</v>
      </c>
      <c r="D45" s="11">
        <f t="shared" si="0"/>
        <v>-4.8695990796269655</v>
      </c>
      <c r="E45" s="15">
        <f t="shared" si="1"/>
        <v>-3.2097689833573044</v>
      </c>
      <c r="F45" s="11">
        <f>_xlfn.XLOOKUP($A45,Decentraleledere!$A:$A,Decentraleledere!B:B)</f>
        <v>56.526900000000005</v>
      </c>
      <c r="G45" s="11">
        <f>_xlfn.XLOOKUP($A45,Decentraleledere!$A:$A,Decentraleledere!C:C)</f>
        <v>47.948868122270746</v>
      </c>
      <c r="H45" s="11">
        <f t="shared" si="2"/>
        <v>-8.5780318777292592</v>
      </c>
      <c r="I45" s="15">
        <f t="shared" si="3"/>
        <v>-15.175132331207369</v>
      </c>
      <c r="J45" s="11">
        <f>_xlfn.XLOOKUP($A45,Myndighedspersonale!$A:$A,Myndighedspersonale!B:B)</f>
        <v>53.11191515907673</v>
      </c>
      <c r="K45" s="11">
        <f>_xlfn.XLOOKUP($A45,Myndighedspersonale!$A:$A,Myndighedspersonale!C:C)</f>
        <v>54.929355583073118</v>
      </c>
      <c r="L45" s="11">
        <f t="shared" si="4"/>
        <v>1.8174404239963877</v>
      </c>
      <c r="M45" s="15">
        <f t="shared" si="5"/>
        <v>3.4219071531367864</v>
      </c>
      <c r="N45" s="11">
        <f t="shared" si="6"/>
        <v>261.35063943290777</v>
      </c>
      <c r="O45" s="11">
        <f t="shared" si="7"/>
        <v>249.7204488995479</v>
      </c>
      <c r="P45" s="11">
        <f t="shared" si="8"/>
        <v>-11.630190533359865</v>
      </c>
      <c r="Q45" s="15">
        <f t="shared" si="9"/>
        <v>-4.4500333186846834</v>
      </c>
      <c r="R45" s="11">
        <f>_xlfn.XLOOKUP($A45,'Alle stillinger'!$A:$A,'Alle stillinger'!B:B)</f>
        <v>1229.4272147489896</v>
      </c>
      <c r="S45" s="11">
        <f>_xlfn.XLOOKUP($A45,'Alle stillinger'!$A:$A,'Alle stillinger'!C:C)</f>
        <v>1242.7949617990839</v>
      </c>
      <c r="T45" s="11">
        <f t="shared" si="10"/>
        <v>13.367747050094295</v>
      </c>
      <c r="U45" s="15">
        <f t="shared" si="11"/>
        <v>1.0873150431132734</v>
      </c>
      <c r="V45" s="16">
        <f>N45/_xlfn.XLOOKUP($A45,'Alle stillinger'!$A:$A,'Alle stillinger'!B:B)*100</f>
        <v>21.257918833874793</v>
      </c>
      <c r="W45" s="16">
        <f>O45/_xlfn.XLOOKUP($A45,'Alle stillinger'!$A:$A,'Alle stillinger'!C:C)*100</f>
        <v>20.093455201817829</v>
      </c>
      <c r="X45" s="17">
        <f t="shared" si="12"/>
        <v>-1.1644636320569646</v>
      </c>
    </row>
    <row r="46" spans="1:24" ht="30" x14ac:dyDescent="0.25">
      <c r="A46" s="10" t="s">
        <v>48</v>
      </c>
      <c r="B46" s="11">
        <f>_xlfn.XLOOKUP($A46,AdministrativeStoettefunktioner!$A:$A,AdministrativeStoettefunktioner!B:B)</f>
        <v>230.64266706560375</v>
      </c>
      <c r="C46" s="11">
        <f>_xlfn.XLOOKUP($A46,AdministrativeStoettefunktioner!$A:$A,AdministrativeStoettefunktioner!C:C)</f>
        <v>229.54423142158745</v>
      </c>
      <c r="D46" s="11">
        <f t="shared" si="0"/>
        <v>-1.0984356440162912</v>
      </c>
      <c r="E46" s="15">
        <f t="shared" si="1"/>
        <v>-0.47624997490332244</v>
      </c>
      <c r="F46" s="11">
        <f>_xlfn.XLOOKUP($A46,Decentraleledere!$A:$A,Decentraleledere!B:B)</f>
        <v>124.93244193293232</v>
      </c>
      <c r="G46" s="11">
        <f>_xlfn.XLOOKUP($A46,Decentraleledere!$A:$A,Decentraleledere!C:C)</f>
        <v>127.11852620801179</v>
      </c>
      <c r="H46" s="11">
        <f t="shared" si="2"/>
        <v>2.186084275079466</v>
      </c>
      <c r="I46" s="15">
        <f t="shared" si="3"/>
        <v>1.749813132006997</v>
      </c>
      <c r="J46" s="11">
        <f>_xlfn.XLOOKUP($A46,Myndighedspersonale!$A:$A,Myndighedspersonale!B:B)</f>
        <v>134.79739090925327</v>
      </c>
      <c r="K46" s="11">
        <f>_xlfn.XLOOKUP($A46,Myndighedspersonale!$A:$A,Myndighedspersonale!C:C)</f>
        <v>147.6551744763841</v>
      </c>
      <c r="L46" s="11">
        <f t="shared" si="4"/>
        <v>12.857783567130838</v>
      </c>
      <c r="M46" s="15">
        <f t="shared" si="5"/>
        <v>9.5385997313455455</v>
      </c>
      <c r="N46" s="11">
        <f t="shared" si="6"/>
        <v>490.37249990778935</v>
      </c>
      <c r="O46" s="11">
        <f t="shared" si="7"/>
        <v>504.31793210598335</v>
      </c>
      <c r="P46" s="11">
        <f t="shared" si="8"/>
        <v>13.945432198193998</v>
      </c>
      <c r="Q46" s="15">
        <f t="shared" si="9"/>
        <v>2.8438446692700601</v>
      </c>
      <c r="R46" s="11">
        <f>_xlfn.XLOOKUP($A46,'Alle stillinger'!$A:$A,'Alle stillinger'!B:B)</f>
        <v>2731.2977675177613</v>
      </c>
      <c r="S46" s="11">
        <f>_xlfn.XLOOKUP($A46,'Alle stillinger'!$A:$A,'Alle stillinger'!C:C)</f>
        <v>2752.6956056846921</v>
      </c>
      <c r="T46" s="11">
        <f t="shared" si="10"/>
        <v>21.397838166930796</v>
      </c>
      <c r="U46" s="15">
        <f t="shared" si="11"/>
        <v>0.78343117405237828</v>
      </c>
      <c r="V46" s="16">
        <f>N46/_xlfn.XLOOKUP($A46,'Alle stillinger'!$A:$A,'Alle stillinger'!B:B)*100</f>
        <v>17.953827874045615</v>
      </c>
      <c r="W46" s="16">
        <f>O46/_xlfn.XLOOKUP($A46,'Alle stillinger'!$A:$A,'Alle stillinger'!C:C)*100</f>
        <v>18.320875401715249</v>
      </c>
      <c r="X46" s="17">
        <f t="shared" si="12"/>
        <v>0.36704752766963367</v>
      </c>
    </row>
    <row r="47" spans="1:24" x14ac:dyDescent="0.25">
      <c r="A47" s="10" t="s">
        <v>49</v>
      </c>
      <c r="B47" s="11">
        <f>_xlfn.XLOOKUP($A47,AdministrativeStoettefunktioner!$A:$A,AdministrativeStoettefunktioner!B:B)</f>
        <v>228.19821522309078</v>
      </c>
      <c r="C47" s="11">
        <f>_xlfn.XLOOKUP($A47,AdministrativeStoettefunktioner!$A:$A,AdministrativeStoettefunktioner!C:C)</f>
        <v>236.19975133772394</v>
      </c>
      <c r="D47" s="11">
        <f t="shared" si="0"/>
        <v>8.0015361146331543</v>
      </c>
      <c r="E47" s="15">
        <f t="shared" si="1"/>
        <v>3.5063973251546714</v>
      </c>
      <c r="F47" s="11">
        <f>_xlfn.XLOOKUP($A47,Decentraleledere!$A:$A,Decentraleledere!B:B)</f>
        <v>56.556251612903232</v>
      </c>
      <c r="G47" s="11">
        <f>_xlfn.XLOOKUP($A47,Decentraleledere!$A:$A,Decentraleledere!C:C)</f>
        <v>56.675699999999999</v>
      </c>
      <c r="H47" s="11">
        <f t="shared" si="2"/>
        <v>0.11944838709676731</v>
      </c>
      <c r="I47" s="15">
        <f t="shared" si="3"/>
        <v>0.21120280020381571</v>
      </c>
      <c r="J47" s="11">
        <f>_xlfn.XLOOKUP($A47,Myndighedspersonale!$A:$A,Myndighedspersonale!B:B)</f>
        <v>58.553956598311288</v>
      </c>
      <c r="K47" s="11">
        <f>_xlfn.XLOOKUP($A47,Myndighedspersonale!$A:$A,Myndighedspersonale!C:C)</f>
        <v>63.561938876476916</v>
      </c>
      <c r="L47" s="11">
        <f t="shared" si="4"/>
        <v>5.0079822781656276</v>
      </c>
      <c r="M47" s="15">
        <f t="shared" si="5"/>
        <v>8.552764952368836</v>
      </c>
      <c r="N47" s="11">
        <f t="shared" si="6"/>
        <v>343.30842343430533</v>
      </c>
      <c r="O47" s="11">
        <f t="shared" si="7"/>
        <v>356.43739021420083</v>
      </c>
      <c r="P47" s="11">
        <f t="shared" si="8"/>
        <v>13.128966779895507</v>
      </c>
      <c r="Q47" s="15">
        <f t="shared" si="9"/>
        <v>3.8242483678551027</v>
      </c>
      <c r="R47" s="11">
        <f>_xlfn.XLOOKUP($A47,'Alle stillinger'!$A:$A,'Alle stillinger'!B:B)</f>
        <v>1653.3975965170837</v>
      </c>
      <c r="S47" s="11">
        <f>_xlfn.XLOOKUP($A47,'Alle stillinger'!$A:$A,'Alle stillinger'!C:C)</f>
        <v>1685.906275643428</v>
      </c>
      <c r="T47" s="11">
        <f t="shared" si="10"/>
        <v>32.508679126344305</v>
      </c>
      <c r="U47" s="15">
        <f t="shared" si="11"/>
        <v>1.9661743306525006</v>
      </c>
      <c r="V47" s="16">
        <f>N47/_xlfn.XLOOKUP($A47,'Alle stillinger'!$A:$A,'Alle stillinger'!B:B)*100</f>
        <v>20.763815319285069</v>
      </c>
      <c r="W47" s="16">
        <f>O47/_xlfn.XLOOKUP($A47,'Alle stillinger'!$A:$A,'Alle stillinger'!C:C)*100</f>
        <v>21.142183012407738</v>
      </c>
      <c r="X47" s="17">
        <f t="shared" si="12"/>
        <v>0.37836769312266938</v>
      </c>
    </row>
    <row r="48" spans="1:24" ht="30" x14ac:dyDescent="0.25">
      <c r="A48" s="10" t="s">
        <v>50</v>
      </c>
      <c r="B48" s="11">
        <f>_xlfn.XLOOKUP($A48,AdministrativeStoettefunktioner!$A:$A,AdministrativeStoettefunktioner!B:B)</f>
        <v>220.89438844771644</v>
      </c>
      <c r="C48" s="11">
        <f>_xlfn.XLOOKUP($A48,AdministrativeStoettefunktioner!$A:$A,AdministrativeStoettefunktioner!C:C)</f>
        <v>211.88868488363741</v>
      </c>
      <c r="D48" s="11">
        <f t="shared" si="0"/>
        <v>-9.0057035640790275</v>
      </c>
      <c r="E48" s="15">
        <f t="shared" si="1"/>
        <v>-4.0769272716090699</v>
      </c>
      <c r="F48" s="11">
        <f>_xlfn.XLOOKUP($A48,Decentraleledere!$A:$A,Decentraleledere!B:B)</f>
        <v>78.324394118603536</v>
      </c>
      <c r="G48" s="11">
        <f>_xlfn.XLOOKUP($A48,Decentraleledere!$A:$A,Decentraleledere!C:C)</f>
        <v>94.722477442777773</v>
      </c>
      <c r="H48" s="11">
        <f t="shared" si="2"/>
        <v>16.398083324174237</v>
      </c>
      <c r="I48" s="15">
        <f t="shared" si="3"/>
        <v>20.936112572212519</v>
      </c>
      <c r="J48" s="11">
        <f>_xlfn.XLOOKUP($A48,Myndighedspersonale!$A:$A,Myndighedspersonale!B:B)</f>
        <v>129.96227951466631</v>
      </c>
      <c r="K48" s="11">
        <f>_xlfn.XLOOKUP($A48,Myndighedspersonale!$A:$A,Myndighedspersonale!C:C)</f>
        <v>133.00012723008223</v>
      </c>
      <c r="L48" s="11">
        <f t="shared" si="4"/>
        <v>3.0378477154159214</v>
      </c>
      <c r="M48" s="15">
        <f t="shared" si="5"/>
        <v>2.3374841736852567</v>
      </c>
      <c r="N48" s="11">
        <f t="shared" si="6"/>
        <v>429.18106208098629</v>
      </c>
      <c r="O48" s="11">
        <f t="shared" si="7"/>
        <v>439.61128955649741</v>
      </c>
      <c r="P48" s="11">
        <f t="shared" si="8"/>
        <v>10.430227475511117</v>
      </c>
      <c r="Q48" s="15">
        <f t="shared" si="9"/>
        <v>2.4302627485326784</v>
      </c>
      <c r="R48" s="11">
        <f>_xlfn.XLOOKUP($A48,'Alle stillinger'!$A:$A,'Alle stillinger'!B:B)</f>
        <v>2361.773325788487</v>
      </c>
      <c r="S48" s="11">
        <f>_xlfn.XLOOKUP($A48,'Alle stillinger'!$A:$A,'Alle stillinger'!C:C)</f>
        <v>2402.3684843746869</v>
      </c>
      <c r="T48" s="11">
        <f t="shared" si="10"/>
        <v>40.595158586199886</v>
      </c>
      <c r="U48" s="15">
        <f t="shared" si="11"/>
        <v>1.7188422844367182</v>
      </c>
      <c r="V48" s="16">
        <f>N48/_xlfn.XLOOKUP($A48,'Alle stillinger'!$A:$A,'Alle stillinger'!B:B)*100</f>
        <v>18.171983627501703</v>
      </c>
      <c r="W48" s="16">
        <f>O48/_xlfn.XLOOKUP($A48,'Alle stillinger'!$A:$A,'Alle stillinger'!C:C)*100</f>
        <v>18.299078281112397</v>
      </c>
      <c r="X48" s="17">
        <f t="shared" si="12"/>
        <v>0.12709465361069405</v>
      </c>
    </row>
    <row r="49" spans="1:24" ht="30" x14ac:dyDescent="0.25">
      <c r="A49" s="10" t="s">
        <v>51</v>
      </c>
      <c r="B49" s="11">
        <f>_xlfn.XLOOKUP($A49,AdministrativeStoettefunktioner!$A:$A,AdministrativeStoettefunktioner!B:B)</f>
        <v>326.98959253147547</v>
      </c>
      <c r="C49" s="11">
        <f>_xlfn.XLOOKUP($A49,AdministrativeStoettefunktioner!$A:$A,AdministrativeStoettefunktioner!C:C)</f>
        <v>349.59229835147829</v>
      </c>
      <c r="D49" s="11">
        <f t="shared" si="0"/>
        <v>22.602705820002825</v>
      </c>
      <c r="E49" s="15">
        <f t="shared" si="1"/>
        <v>6.9123624531955485</v>
      </c>
      <c r="F49" s="11">
        <f>_xlfn.XLOOKUP($A49,Decentraleledere!$A:$A,Decentraleledere!B:B)</f>
        <v>119.70270275968073</v>
      </c>
      <c r="G49" s="11">
        <f>_xlfn.XLOOKUP($A49,Decentraleledere!$A:$A,Decentraleledere!C:C)</f>
        <v>113.16216201381953</v>
      </c>
      <c r="H49" s="11">
        <f t="shared" si="2"/>
        <v>-6.5405407458612075</v>
      </c>
      <c r="I49" s="15">
        <f t="shared" si="3"/>
        <v>-5.4639875249869858</v>
      </c>
      <c r="J49" s="11">
        <f>_xlfn.XLOOKUP($A49,Myndighedspersonale!$A:$A,Myndighedspersonale!B:B)</f>
        <v>172.87856478736512</v>
      </c>
      <c r="K49" s="11">
        <f>_xlfn.XLOOKUP($A49,Myndighedspersonale!$A:$A,Myndighedspersonale!C:C)</f>
        <v>177.39421404786469</v>
      </c>
      <c r="L49" s="11">
        <f t="shared" si="4"/>
        <v>4.5156492604995719</v>
      </c>
      <c r="M49" s="15">
        <f t="shared" si="5"/>
        <v>2.61203537063931</v>
      </c>
      <c r="N49" s="11">
        <f t="shared" si="6"/>
        <v>619.57086007852126</v>
      </c>
      <c r="O49" s="11">
        <f t="shared" si="7"/>
        <v>640.14867441316255</v>
      </c>
      <c r="P49" s="11">
        <f t="shared" si="8"/>
        <v>20.577814334641289</v>
      </c>
      <c r="Q49" s="15">
        <f t="shared" si="9"/>
        <v>3.321301187733936</v>
      </c>
      <c r="R49" s="11">
        <f>_xlfn.XLOOKUP($A49,'Alle stillinger'!$A:$A,'Alle stillinger'!B:B)</f>
        <v>3212.3539180066023</v>
      </c>
      <c r="S49" s="11">
        <f>_xlfn.XLOOKUP($A49,'Alle stillinger'!$A:$A,'Alle stillinger'!C:C)</f>
        <v>3236.9580246858832</v>
      </c>
      <c r="T49" s="11">
        <f t="shared" si="10"/>
        <v>24.604106679280903</v>
      </c>
      <c r="U49" s="15">
        <f t="shared" si="11"/>
        <v>0.76592141797840141</v>
      </c>
      <c r="V49" s="16">
        <f>N49/_xlfn.XLOOKUP($A49,'Alle stillinger'!$A:$A,'Alle stillinger'!B:B)*100</f>
        <v>19.287129497331058</v>
      </c>
      <c r="W49" s="16">
        <f>O49/_xlfn.XLOOKUP($A49,'Alle stillinger'!$A:$A,'Alle stillinger'!C:C)*100</f>
        <v>19.776242680047822</v>
      </c>
      <c r="X49" s="17">
        <f t="shared" si="12"/>
        <v>0.48911318271676407</v>
      </c>
    </row>
    <row r="50" spans="1:24" ht="30" x14ac:dyDescent="0.25">
      <c r="A50" s="10" t="s">
        <v>52</v>
      </c>
      <c r="B50" s="11">
        <f>_xlfn.XLOOKUP($A50,AdministrativeStoettefunktioner!$A:$A,AdministrativeStoettefunktioner!B:B)</f>
        <v>143.98414239905986</v>
      </c>
      <c r="C50" s="11">
        <f>_xlfn.XLOOKUP($A50,AdministrativeStoettefunktioner!$A:$A,AdministrativeStoettefunktioner!C:C)</f>
        <v>135.71518827181012</v>
      </c>
      <c r="D50" s="11">
        <f t="shared" si="0"/>
        <v>-8.2689541272497422</v>
      </c>
      <c r="E50" s="15">
        <f t="shared" si="1"/>
        <v>-5.7429616827746814</v>
      </c>
      <c r="F50" s="11">
        <f>_xlfn.XLOOKUP($A50,Decentraleledere!$A:$A,Decentraleledere!B:B)</f>
        <v>75.18713249392431</v>
      </c>
      <c r="G50" s="11">
        <f>_xlfn.XLOOKUP($A50,Decentraleledere!$A:$A,Decentraleledere!C:C)</f>
        <v>53</v>
      </c>
      <c r="H50" s="11">
        <f t="shared" si="2"/>
        <v>-22.18713249392431</v>
      </c>
      <c r="I50" s="15">
        <f t="shared" si="3"/>
        <v>-29.509214885561963</v>
      </c>
      <c r="J50" s="11">
        <f>_xlfn.XLOOKUP($A50,Myndighedspersonale!$A:$A,Myndighedspersonale!B:B)</f>
        <v>79.631267235977177</v>
      </c>
      <c r="K50" s="11">
        <f>_xlfn.XLOOKUP($A50,Myndighedspersonale!$A:$A,Myndighedspersonale!C:C)</f>
        <v>80.409667295352619</v>
      </c>
      <c r="L50" s="11">
        <f t="shared" si="4"/>
        <v>0.77840005937544277</v>
      </c>
      <c r="M50" s="15">
        <f t="shared" si="5"/>
        <v>0.97750555327564081</v>
      </c>
      <c r="N50" s="11">
        <f t="shared" si="6"/>
        <v>298.80254212896136</v>
      </c>
      <c r="O50" s="11">
        <f t="shared" si="7"/>
        <v>269.12485556716274</v>
      </c>
      <c r="P50" s="11">
        <f t="shared" si="8"/>
        <v>-29.677686561798623</v>
      </c>
      <c r="Q50" s="15">
        <f t="shared" si="9"/>
        <v>-9.9322068515032633</v>
      </c>
      <c r="R50" s="11">
        <f>_xlfn.XLOOKUP($A50,'Alle stillinger'!$A:$A,'Alle stillinger'!B:B)</f>
        <v>1577.9914339934157</v>
      </c>
      <c r="S50" s="11">
        <f>_xlfn.XLOOKUP($A50,'Alle stillinger'!$A:$A,'Alle stillinger'!C:C)</f>
        <v>1580.3780435211424</v>
      </c>
      <c r="T50" s="11">
        <f t="shared" si="10"/>
        <v>2.386609527726705</v>
      </c>
      <c r="U50" s="15">
        <f t="shared" si="11"/>
        <v>0.15124350337485187</v>
      </c>
      <c r="V50" s="16">
        <f>N50/_xlfn.XLOOKUP($A50,'Alle stillinger'!$A:$A,'Alle stillinger'!B:B)*100</f>
        <v>18.935625104933752</v>
      </c>
      <c r="W50" s="16">
        <f>O50/_xlfn.XLOOKUP($A50,'Alle stillinger'!$A:$A,'Alle stillinger'!C:C)*100</f>
        <v>17.029144176639047</v>
      </c>
      <c r="X50" s="17">
        <f t="shared" si="12"/>
        <v>-1.9064809282947053</v>
      </c>
    </row>
    <row r="51" spans="1:24" x14ac:dyDescent="0.25">
      <c r="A51" s="10" t="s">
        <v>53</v>
      </c>
      <c r="B51" s="11">
        <f>_xlfn.XLOOKUP($A51,AdministrativeStoettefunktioner!$A:$A,AdministrativeStoettefunktioner!B:B)</f>
        <v>652.9159039644004</v>
      </c>
      <c r="C51" s="11">
        <f>_xlfn.XLOOKUP($A51,AdministrativeStoettefunktioner!$A:$A,AdministrativeStoettefunktioner!C:C)</f>
        <v>659.95429797948623</v>
      </c>
      <c r="D51" s="11">
        <f t="shared" si="0"/>
        <v>7.038394015085828</v>
      </c>
      <c r="E51" s="15">
        <f t="shared" si="1"/>
        <v>1.0779939609909686</v>
      </c>
      <c r="F51" s="11">
        <f>_xlfn.XLOOKUP($A51,Decentraleledere!$A:$A,Decentraleledere!B:B)</f>
        <v>273.19299082921839</v>
      </c>
      <c r="G51" s="11">
        <f>_xlfn.XLOOKUP($A51,Decentraleledere!$A:$A,Decentraleledere!C:C)</f>
        <v>280.35457567622126</v>
      </c>
      <c r="H51" s="11">
        <f t="shared" si="2"/>
        <v>7.1615848470028709</v>
      </c>
      <c r="I51" s="15">
        <f t="shared" si="3"/>
        <v>2.6214379897761741</v>
      </c>
      <c r="J51" s="11">
        <f>_xlfn.XLOOKUP($A51,Myndighedspersonale!$A:$A,Myndighedspersonale!B:B)</f>
        <v>377.73592437017578</v>
      </c>
      <c r="K51" s="11">
        <f>_xlfn.XLOOKUP($A51,Myndighedspersonale!$A:$A,Myndighedspersonale!C:C)</f>
        <v>364.39056220836392</v>
      </c>
      <c r="L51" s="11">
        <f t="shared" si="4"/>
        <v>-13.345362161811863</v>
      </c>
      <c r="M51" s="15">
        <f t="shared" si="5"/>
        <v>-3.5329872804826477</v>
      </c>
      <c r="N51" s="11">
        <f t="shared" si="6"/>
        <v>1303.8448191637945</v>
      </c>
      <c r="O51" s="11">
        <f t="shared" si="7"/>
        <v>1304.6994358640713</v>
      </c>
      <c r="P51" s="11">
        <f t="shared" si="8"/>
        <v>0.85461670027689252</v>
      </c>
      <c r="Q51" s="15">
        <f t="shared" si="9"/>
        <v>6.5545890716119951E-2</v>
      </c>
      <c r="R51" s="11">
        <f>_xlfn.XLOOKUP($A51,'Alle stillinger'!$A:$A,'Alle stillinger'!B:B)</f>
        <v>6239.243669605994</v>
      </c>
      <c r="S51" s="11">
        <f>_xlfn.XLOOKUP($A51,'Alle stillinger'!$A:$A,'Alle stillinger'!C:C)</f>
        <v>6379.7002464495072</v>
      </c>
      <c r="T51" s="11">
        <f t="shared" si="10"/>
        <v>140.45657684351318</v>
      </c>
      <c r="U51" s="15">
        <f t="shared" si="11"/>
        <v>2.2511795384388784</v>
      </c>
      <c r="V51" s="16">
        <f>N51/_xlfn.XLOOKUP($A51,'Alle stillinger'!$A:$A,'Alle stillinger'!B:B)*100</f>
        <v>20.897481941847797</v>
      </c>
      <c r="W51" s="16">
        <f>O51/_xlfn.XLOOKUP($A51,'Alle stillinger'!$A:$A,'Alle stillinger'!C:C)*100</f>
        <v>20.450795264090587</v>
      </c>
      <c r="X51" s="17">
        <f t="shared" si="12"/>
        <v>-0.44668667775721005</v>
      </c>
    </row>
    <row r="52" spans="1:24" ht="30" x14ac:dyDescent="0.25">
      <c r="A52" s="10" t="s">
        <v>54</v>
      </c>
      <c r="B52" s="11">
        <f>_xlfn.XLOOKUP($A52,AdministrativeStoettefunktioner!$A:$A,AdministrativeStoettefunktioner!B:B)</f>
        <v>6785.6399351818436</v>
      </c>
      <c r="C52" s="11">
        <f>_xlfn.XLOOKUP($A52,AdministrativeStoettefunktioner!$A:$A,AdministrativeStoettefunktioner!C:C)</f>
        <v>7044.7529099008152</v>
      </c>
      <c r="D52" s="11">
        <f t="shared" si="0"/>
        <v>259.1129747189716</v>
      </c>
      <c r="E52" s="15">
        <f t="shared" si="1"/>
        <v>3.8185488353948123</v>
      </c>
      <c r="F52" s="11">
        <f>_xlfn.XLOOKUP($A52,Decentraleledere!$A:$A,Decentraleledere!B:B)</f>
        <v>1425.4491472815</v>
      </c>
      <c r="G52" s="11">
        <f>_xlfn.XLOOKUP($A52,Decentraleledere!$A:$A,Decentraleledere!C:C)</f>
        <v>1495.1982090787878</v>
      </c>
      <c r="H52" s="11">
        <f t="shared" si="2"/>
        <v>69.749061797287823</v>
      </c>
      <c r="I52" s="15">
        <f t="shared" si="3"/>
        <v>4.893128732814322</v>
      </c>
      <c r="J52" s="11">
        <f>_xlfn.XLOOKUP($A52,Myndighedspersonale!$A:$A,Myndighedspersonale!B:B)</f>
        <v>1976.9081965568187</v>
      </c>
      <c r="K52" s="11">
        <f>_xlfn.XLOOKUP($A52,Myndighedspersonale!$A:$A,Myndighedspersonale!C:C)</f>
        <v>2051.4080491760851</v>
      </c>
      <c r="L52" s="11">
        <f t="shared" si="4"/>
        <v>74.499852619266449</v>
      </c>
      <c r="M52" s="15">
        <f t="shared" si="5"/>
        <v>3.7685034008672154</v>
      </c>
      <c r="N52" s="11">
        <f t="shared" si="6"/>
        <v>10187.997279020163</v>
      </c>
      <c r="O52" s="11">
        <f t="shared" si="7"/>
        <v>10591.359168155688</v>
      </c>
      <c r="P52" s="11">
        <f t="shared" si="8"/>
        <v>403.36188913552542</v>
      </c>
      <c r="Q52" s="15">
        <f t="shared" si="9"/>
        <v>3.9591872483727149</v>
      </c>
      <c r="R52" s="11">
        <f>_xlfn.XLOOKUP($A52,'Alle stillinger'!$A:$A,'Alle stillinger'!B:B)</f>
        <v>39910.879603260924</v>
      </c>
      <c r="S52" s="11">
        <f>_xlfn.XLOOKUP($A52,'Alle stillinger'!$A:$A,'Alle stillinger'!C:C)</f>
        <v>41037.561778710158</v>
      </c>
      <c r="T52" s="11">
        <f t="shared" si="10"/>
        <v>1126.6821754492339</v>
      </c>
      <c r="U52" s="15">
        <f t="shared" si="11"/>
        <v>2.8229950997050395</v>
      </c>
      <c r="V52" s="16">
        <f>N52/_xlfn.XLOOKUP($A52,'Alle stillinger'!$A:$A,'Alle stillinger'!B:B)*100</f>
        <v>25.5268673111072</v>
      </c>
      <c r="W52" s="16">
        <f>O52/_xlfn.XLOOKUP($A52,'Alle stillinger'!$A:$A,'Alle stillinger'!C:C)*100</f>
        <v>25.808938711486441</v>
      </c>
      <c r="X52" s="17">
        <f t="shared" si="12"/>
        <v>0.28207140037924106</v>
      </c>
    </row>
    <row r="53" spans="1:24" x14ac:dyDescent="0.25">
      <c r="A53" s="10" t="s">
        <v>55</v>
      </c>
      <c r="B53" s="11">
        <f>_xlfn.XLOOKUP($A53,AdministrativeStoettefunktioner!$A:$A,AdministrativeStoettefunktioner!B:B)</f>
        <v>436.76112217094163</v>
      </c>
      <c r="C53" s="11">
        <f>_xlfn.XLOOKUP($A53,AdministrativeStoettefunktioner!$A:$A,AdministrativeStoettefunktioner!C:C)</f>
        <v>457.16426088117049</v>
      </c>
      <c r="D53" s="11">
        <f t="shared" si="0"/>
        <v>20.403138710228859</v>
      </c>
      <c r="E53" s="15">
        <f t="shared" si="1"/>
        <v>4.6714640279368513</v>
      </c>
      <c r="F53" s="11">
        <f>_xlfn.XLOOKUP($A53,Decentraleledere!$A:$A,Decentraleledere!B:B)</f>
        <v>168.49198661329248</v>
      </c>
      <c r="G53" s="11">
        <f>_xlfn.XLOOKUP($A53,Decentraleledere!$A:$A,Decentraleledere!C:C)</f>
        <v>167.06340151020538</v>
      </c>
      <c r="H53" s="11">
        <f t="shared" si="2"/>
        <v>-1.4285851030871015</v>
      </c>
      <c r="I53" s="15">
        <f t="shared" si="3"/>
        <v>-0.84786530908787983</v>
      </c>
      <c r="J53" s="11">
        <f>_xlfn.XLOOKUP($A53,Myndighedspersonale!$A:$A,Myndighedspersonale!B:B)</f>
        <v>230.88339964430884</v>
      </c>
      <c r="K53" s="11">
        <f>_xlfn.XLOOKUP($A53,Myndighedspersonale!$A:$A,Myndighedspersonale!C:C)</f>
        <v>232.62618854728004</v>
      </c>
      <c r="L53" s="11">
        <f t="shared" si="4"/>
        <v>1.7427889029711991</v>
      </c>
      <c r="M53" s="15">
        <f t="shared" si="5"/>
        <v>0.7548350837072223</v>
      </c>
      <c r="N53" s="11">
        <f t="shared" si="6"/>
        <v>836.13650842854292</v>
      </c>
      <c r="O53" s="11">
        <f t="shared" si="7"/>
        <v>856.8538509386558</v>
      </c>
      <c r="P53" s="11">
        <f t="shared" si="8"/>
        <v>20.717342510112871</v>
      </c>
      <c r="Q53" s="15">
        <f t="shared" si="9"/>
        <v>2.4777464327026686</v>
      </c>
      <c r="R53" s="11">
        <f>_xlfn.XLOOKUP($A53,'Alle stillinger'!$A:$A,'Alle stillinger'!B:B)</f>
        <v>4260.6271215164134</v>
      </c>
      <c r="S53" s="11">
        <f>_xlfn.XLOOKUP($A53,'Alle stillinger'!$A:$A,'Alle stillinger'!C:C)</f>
        <v>4266.7084487454449</v>
      </c>
      <c r="T53" s="11">
        <f t="shared" si="10"/>
        <v>6.0813272290315581</v>
      </c>
      <c r="U53" s="15">
        <f t="shared" si="11"/>
        <v>0.14273314832740241</v>
      </c>
      <c r="V53" s="16">
        <f>N53/_xlfn.XLOOKUP($A53,'Alle stillinger'!$A:$A,'Alle stillinger'!B:B)*100</f>
        <v>19.624728580588645</v>
      </c>
      <c r="W53" s="16">
        <f>O53/_xlfn.XLOOKUP($A53,'Alle stillinger'!$A:$A,'Alle stillinger'!C:C)*100</f>
        <v>20.082315471791834</v>
      </c>
      <c r="X53" s="17">
        <f t="shared" si="12"/>
        <v>0.45758689120318863</v>
      </c>
    </row>
    <row r="54" spans="1:24" ht="30" x14ac:dyDescent="0.25">
      <c r="A54" s="10" t="s">
        <v>56</v>
      </c>
      <c r="B54" s="11">
        <f>_xlfn.XLOOKUP($A54,AdministrativeStoettefunktioner!$A:$A,AdministrativeStoettefunktioner!B:B)</f>
        <v>99.272777419096769</v>
      </c>
      <c r="C54" s="11">
        <f>_xlfn.XLOOKUP($A54,AdministrativeStoettefunktioner!$A:$A,AdministrativeStoettefunktioner!C:C)</f>
        <v>112.92517850803935</v>
      </c>
      <c r="D54" s="11">
        <f t="shared" si="0"/>
        <v>13.652401088942582</v>
      </c>
      <c r="E54" s="15">
        <f t="shared" si="1"/>
        <v>13.75241173247996</v>
      </c>
      <c r="F54" s="11">
        <f>_xlfn.XLOOKUP($A54,Decentraleledere!$A:$A,Decentraleledere!B:B)</f>
        <v>14</v>
      </c>
      <c r="G54" s="11">
        <f>_xlfn.XLOOKUP($A54,Decentraleledere!$A:$A,Decentraleledere!C:C)</f>
        <v>17</v>
      </c>
      <c r="H54" s="11">
        <f t="shared" si="2"/>
        <v>3</v>
      </c>
      <c r="I54" s="15">
        <f t="shared" si="3"/>
        <v>21.428571428571427</v>
      </c>
      <c r="J54" s="11">
        <f>_xlfn.XLOOKUP($A54,Myndighedspersonale!$A:$A,Myndighedspersonale!B:B)</f>
        <v>38.131556555314347</v>
      </c>
      <c r="K54" s="11">
        <f>_xlfn.XLOOKUP($A54,Myndighedspersonale!$A:$A,Myndighedspersonale!C:C)</f>
        <v>29.5135245639655</v>
      </c>
      <c r="L54" s="11">
        <f t="shared" si="4"/>
        <v>-8.6180319913488468</v>
      </c>
      <c r="M54" s="15">
        <f t="shared" si="5"/>
        <v>-22.600787300270234</v>
      </c>
      <c r="N54" s="11">
        <f t="shared" si="6"/>
        <v>151.40433397441112</v>
      </c>
      <c r="O54" s="11">
        <f t="shared" si="7"/>
        <v>159.43870307200484</v>
      </c>
      <c r="P54" s="11">
        <f t="shared" si="8"/>
        <v>8.034369097593725</v>
      </c>
      <c r="Q54" s="15">
        <f t="shared" si="9"/>
        <v>5.3065648034564292</v>
      </c>
      <c r="R54" s="11">
        <f>_xlfn.XLOOKUP($A54,'Alle stillinger'!$A:$A,'Alle stillinger'!B:B)</f>
        <v>834.76410732483555</v>
      </c>
      <c r="S54" s="11">
        <f>_xlfn.XLOOKUP($A54,'Alle stillinger'!$A:$A,'Alle stillinger'!C:C)</f>
        <v>786.24454854670614</v>
      </c>
      <c r="T54" s="11">
        <f t="shared" si="10"/>
        <v>-48.519558778129408</v>
      </c>
      <c r="U54" s="15">
        <f t="shared" si="11"/>
        <v>-5.812367632051143</v>
      </c>
      <c r="V54" s="16">
        <f>N54/_xlfn.XLOOKUP($A54,'Alle stillinger'!$A:$A,'Alle stillinger'!B:B)*100</f>
        <v>18.137379487914956</v>
      </c>
      <c r="W54" s="16">
        <f>O54/_xlfn.XLOOKUP($A54,'Alle stillinger'!$A:$A,'Alle stillinger'!C:C)*100</f>
        <v>20.278513010578099</v>
      </c>
      <c r="X54" s="17">
        <f t="shared" si="12"/>
        <v>2.1411335226631429</v>
      </c>
    </row>
    <row r="55" spans="1:24" x14ac:dyDescent="0.25">
      <c r="A55" s="10" t="s">
        <v>57</v>
      </c>
      <c r="B55" s="11">
        <f>_xlfn.XLOOKUP($A55,AdministrativeStoettefunktioner!$A:$A,AdministrativeStoettefunktioner!B:B)</f>
        <v>166.92046877189179</v>
      </c>
      <c r="C55" s="11">
        <f>_xlfn.XLOOKUP($A55,AdministrativeStoettefunktioner!$A:$A,AdministrativeStoettefunktioner!C:C)</f>
        <v>172.77866637102656</v>
      </c>
      <c r="D55" s="11">
        <f t="shared" si="0"/>
        <v>5.858197599134769</v>
      </c>
      <c r="E55" s="15">
        <f t="shared" si="1"/>
        <v>3.5095741356564223</v>
      </c>
      <c r="F55" s="11">
        <f>_xlfn.XLOOKUP($A55,Decentraleledere!$A:$A,Decentraleledere!B:B)</f>
        <v>66.189124510870727</v>
      </c>
      <c r="G55" s="11">
        <f>_xlfn.XLOOKUP($A55,Decentraleledere!$A:$A,Decentraleledere!C:C)</f>
        <v>69.189124114603828</v>
      </c>
      <c r="H55" s="11">
        <f t="shared" si="2"/>
        <v>2.9999996037331016</v>
      </c>
      <c r="I55" s="15">
        <f t="shared" si="3"/>
        <v>4.5324660597986757</v>
      </c>
      <c r="J55" s="11">
        <f>_xlfn.XLOOKUP($A55,Myndighedspersonale!$A:$A,Myndighedspersonale!B:B)</f>
        <v>61.588372360834846</v>
      </c>
      <c r="K55" s="11">
        <f>_xlfn.XLOOKUP($A55,Myndighedspersonale!$A:$A,Myndighedspersonale!C:C)</f>
        <v>80.156710145337485</v>
      </c>
      <c r="L55" s="11">
        <f t="shared" si="4"/>
        <v>18.568337784502638</v>
      </c>
      <c r="M55" s="15">
        <f t="shared" si="5"/>
        <v>30.149096449106001</v>
      </c>
      <c r="N55" s="11">
        <f t="shared" si="6"/>
        <v>294.69796564359734</v>
      </c>
      <c r="O55" s="11">
        <f t="shared" si="7"/>
        <v>322.12450063096787</v>
      </c>
      <c r="P55" s="11">
        <f t="shared" si="8"/>
        <v>27.42653498737053</v>
      </c>
      <c r="Q55" s="15">
        <f t="shared" si="9"/>
        <v>9.3066590831304588</v>
      </c>
      <c r="R55" s="11">
        <f>_xlfn.XLOOKUP($A55,'Alle stillinger'!$A:$A,'Alle stillinger'!B:B)</f>
        <v>1733.3559518440595</v>
      </c>
      <c r="S55" s="11">
        <f>_xlfn.XLOOKUP($A55,'Alle stillinger'!$A:$A,'Alle stillinger'!C:C)</f>
        <v>1807.0209810880865</v>
      </c>
      <c r="T55" s="11">
        <f t="shared" si="10"/>
        <v>73.665029244026982</v>
      </c>
      <c r="U55" s="15">
        <f t="shared" si="11"/>
        <v>4.2498500764172071</v>
      </c>
      <c r="V55" s="16">
        <f>N55/_xlfn.XLOOKUP($A55,'Alle stillinger'!$A:$A,'Alle stillinger'!B:B)*100</f>
        <v>17.001583854145945</v>
      </c>
      <c r="W55" s="16">
        <f>O55/_xlfn.XLOOKUP($A55,'Alle stillinger'!$A:$A,'Alle stillinger'!C:C)*100</f>
        <v>17.826273408126266</v>
      </c>
      <c r="X55" s="17">
        <f t="shared" si="12"/>
        <v>0.82468955398032051</v>
      </c>
    </row>
    <row r="56" spans="1:24" x14ac:dyDescent="0.25">
      <c r="A56" s="10" t="s">
        <v>58</v>
      </c>
      <c r="B56" s="11">
        <f>_xlfn.XLOOKUP($A56,AdministrativeStoettefunktioner!$A:$A,AdministrativeStoettefunktioner!B:B)</f>
        <v>120.85792607610729</v>
      </c>
      <c r="C56" s="11">
        <f>_xlfn.XLOOKUP($A56,AdministrativeStoettefunktioner!$A:$A,AdministrativeStoettefunktioner!C:C)</f>
        <v>139.60518119205449</v>
      </c>
      <c r="D56" s="11">
        <f t="shared" si="0"/>
        <v>18.747255115947198</v>
      </c>
      <c r="E56" s="15">
        <f t="shared" si="1"/>
        <v>15.511812691657125</v>
      </c>
      <c r="F56" s="11">
        <f>_xlfn.XLOOKUP($A56,Decentraleledere!$A:$A,Decentraleledere!B:B)</f>
        <v>53.433500000000002</v>
      </c>
      <c r="G56" s="11">
        <f>_xlfn.XLOOKUP($A56,Decentraleledere!$A:$A,Decentraleledere!C:C)</f>
        <v>54.433500000000002</v>
      </c>
      <c r="H56" s="11">
        <f t="shared" si="2"/>
        <v>1</v>
      </c>
      <c r="I56" s="15">
        <f t="shared" si="3"/>
        <v>1.8714851170146067</v>
      </c>
      <c r="J56" s="11">
        <f>_xlfn.XLOOKUP($A56,Myndighedspersonale!$A:$A,Myndighedspersonale!B:B)</f>
        <v>48.606549301238822</v>
      </c>
      <c r="K56" s="11">
        <f>_xlfn.XLOOKUP($A56,Myndighedspersonale!$A:$A,Myndighedspersonale!C:C)</f>
        <v>47.843283920496859</v>
      </c>
      <c r="L56" s="11">
        <f t="shared" si="4"/>
        <v>-0.76326538074196293</v>
      </c>
      <c r="M56" s="15">
        <f t="shared" si="5"/>
        <v>-1.5702932870458053</v>
      </c>
      <c r="N56" s="11">
        <f t="shared" si="6"/>
        <v>222.89797537734611</v>
      </c>
      <c r="O56" s="11">
        <f t="shared" si="7"/>
        <v>241.88196511255137</v>
      </c>
      <c r="P56" s="11">
        <f t="shared" si="8"/>
        <v>18.983989735205256</v>
      </c>
      <c r="Q56" s="15">
        <f t="shared" si="9"/>
        <v>8.5168964424495446</v>
      </c>
      <c r="R56" s="11">
        <f>_xlfn.XLOOKUP($A56,'Alle stillinger'!$A:$A,'Alle stillinger'!B:B)</f>
        <v>1257.1795191772514</v>
      </c>
      <c r="S56" s="11">
        <f>_xlfn.XLOOKUP($A56,'Alle stillinger'!$A:$A,'Alle stillinger'!C:C)</f>
        <v>1246.9874073896601</v>
      </c>
      <c r="T56" s="11">
        <f t="shared" si="10"/>
        <v>-10.19211178759133</v>
      </c>
      <c r="U56" s="15">
        <f t="shared" si="11"/>
        <v>-0.81071252212742506</v>
      </c>
      <c r="V56" s="16">
        <f>N56/_xlfn.XLOOKUP($A56,'Alle stillinger'!$A:$A,'Alle stillinger'!B:B)*100</f>
        <v>17.730003708875202</v>
      </c>
      <c r="W56" s="16">
        <f>O56/_xlfn.XLOOKUP($A56,'Alle stillinger'!$A:$A,'Alle stillinger'!C:C)*100</f>
        <v>19.397306153948016</v>
      </c>
      <c r="X56" s="17">
        <f t="shared" si="12"/>
        <v>1.6673024450728136</v>
      </c>
    </row>
    <row r="57" spans="1:24" x14ac:dyDescent="0.25">
      <c r="A57" s="10" t="s">
        <v>59</v>
      </c>
      <c r="B57" s="11">
        <f>_xlfn.XLOOKUP($A57,AdministrativeStoettefunktioner!$A:$A,AdministrativeStoettefunktioner!B:B)</f>
        <v>302.85606582925357</v>
      </c>
      <c r="C57" s="11">
        <f>_xlfn.XLOOKUP($A57,AdministrativeStoettefunktioner!$A:$A,AdministrativeStoettefunktioner!C:C)</f>
        <v>312.13071556446391</v>
      </c>
      <c r="D57" s="11">
        <f t="shared" si="0"/>
        <v>9.2746497352103461</v>
      </c>
      <c r="E57" s="15">
        <f t="shared" si="1"/>
        <v>3.062395237095656</v>
      </c>
      <c r="F57" s="11">
        <f>_xlfn.XLOOKUP($A57,Decentraleledere!$A:$A,Decentraleledere!B:B)</f>
        <v>106.477070967</v>
      </c>
      <c r="G57" s="11">
        <f>_xlfn.XLOOKUP($A57,Decentraleledere!$A:$A,Decentraleledere!C:C)</f>
        <v>103.20530230817218</v>
      </c>
      <c r="H57" s="11">
        <f t="shared" si="2"/>
        <v>-3.2717686588278241</v>
      </c>
      <c r="I57" s="15">
        <f t="shared" si="3"/>
        <v>-3.0727447976492792</v>
      </c>
      <c r="J57" s="11">
        <f>_xlfn.XLOOKUP($A57,Myndighedspersonale!$A:$A,Myndighedspersonale!B:B)</f>
        <v>158.88869330310726</v>
      </c>
      <c r="K57" s="11">
        <f>_xlfn.XLOOKUP($A57,Myndighedspersonale!$A:$A,Myndighedspersonale!C:C)</f>
        <v>139.92373654710684</v>
      </c>
      <c r="L57" s="11">
        <f t="shared" si="4"/>
        <v>-18.964956756000419</v>
      </c>
      <c r="M57" s="15">
        <f t="shared" si="5"/>
        <v>-11.936001462244725</v>
      </c>
      <c r="N57" s="11">
        <f t="shared" si="6"/>
        <v>568.22183009936089</v>
      </c>
      <c r="O57" s="11">
        <f t="shared" si="7"/>
        <v>555.25975441974288</v>
      </c>
      <c r="P57" s="11">
        <f t="shared" si="8"/>
        <v>-12.96207567961801</v>
      </c>
      <c r="Q57" s="15">
        <f t="shared" si="9"/>
        <v>-2.2811646777723102</v>
      </c>
      <c r="R57" s="11">
        <f>_xlfn.XLOOKUP($A57,'Alle stillinger'!$A:$A,'Alle stillinger'!B:B)</f>
        <v>2999.2241932873039</v>
      </c>
      <c r="S57" s="11">
        <f>_xlfn.XLOOKUP($A57,'Alle stillinger'!$A:$A,'Alle stillinger'!C:C)</f>
        <v>2961.2154735522313</v>
      </c>
      <c r="T57" s="11">
        <f t="shared" si="10"/>
        <v>-38.008719735072646</v>
      </c>
      <c r="U57" s="15">
        <f t="shared" si="11"/>
        <v>-1.2672850472512738</v>
      </c>
      <c r="V57" s="16">
        <f>N57/_xlfn.XLOOKUP($A57,'Alle stillinger'!$A:$A,'Alle stillinger'!B:B)*100</f>
        <v>18.945627051526301</v>
      </c>
      <c r="W57" s="16">
        <f>O57/_xlfn.XLOOKUP($A57,'Alle stillinger'!$A:$A,'Alle stillinger'!C:C)*100</f>
        <v>18.751075677504186</v>
      </c>
      <c r="X57" s="17">
        <f t="shared" si="12"/>
        <v>-0.1945513740221152</v>
      </c>
    </row>
    <row r="58" spans="1:24" ht="30" x14ac:dyDescent="0.25">
      <c r="A58" s="10" t="s">
        <v>60</v>
      </c>
      <c r="B58" s="11">
        <f>_xlfn.XLOOKUP($A58,AdministrativeStoettefunktioner!$A:$A,AdministrativeStoettefunktioner!B:B)</f>
        <v>449.81860862226267</v>
      </c>
      <c r="C58" s="11">
        <f>_xlfn.XLOOKUP($A58,AdministrativeStoettefunktioner!$A:$A,AdministrativeStoettefunktioner!C:C)</f>
        <v>447.78503492791168</v>
      </c>
      <c r="D58" s="11">
        <f t="shared" si="0"/>
        <v>-2.0335736943509914</v>
      </c>
      <c r="E58" s="15">
        <f t="shared" si="1"/>
        <v>-0.45208749824280714</v>
      </c>
      <c r="F58" s="11">
        <f>_xlfn.XLOOKUP($A58,Decentraleledere!$A:$A,Decentraleledere!B:B)</f>
        <v>176.33760512073911</v>
      </c>
      <c r="G58" s="11">
        <f>_xlfn.XLOOKUP($A58,Decentraleledere!$A:$A,Decentraleledere!C:C)</f>
        <v>179.80923312090292</v>
      </c>
      <c r="H58" s="11">
        <f t="shared" si="2"/>
        <v>3.471628000163804</v>
      </c>
      <c r="I58" s="15">
        <f t="shared" si="3"/>
        <v>1.9687394516823373</v>
      </c>
      <c r="J58" s="11">
        <f>_xlfn.XLOOKUP($A58,Myndighedspersonale!$A:$A,Myndighedspersonale!B:B)</f>
        <v>162.50015828863496</v>
      </c>
      <c r="K58" s="11">
        <f>_xlfn.XLOOKUP($A58,Myndighedspersonale!$A:$A,Myndighedspersonale!C:C)</f>
        <v>172.73879786639034</v>
      </c>
      <c r="L58" s="11">
        <f t="shared" si="4"/>
        <v>10.238639577755379</v>
      </c>
      <c r="M58" s="15">
        <f t="shared" si="5"/>
        <v>6.3006951412129517</v>
      </c>
      <c r="N58" s="11">
        <f t="shared" si="6"/>
        <v>788.65637203163669</v>
      </c>
      <c r="O58" s="11">
        <f t="shared" si="7"/>
        <v>800.33306591520488</v>
      </c>
      <c r="P58" s="11">
        <f t="shared" si="8"/>
        <v>11.676693883568191</v>
      </c>
      <c r="Q58" s="15">
        <f t="shared" si="9"/>
        <v>1.480580680973663</v>
      </c>
      <c r="R58" s="11">
        <f>_xlfn.XLOOKUP($A58,'Alle stillinger'!$A:$A,'Alle stillinger'!B:B)</f>
        <v>3629.5103653308252</v>
      </c>
      <c r="S58" s="11">
        <f>_xlfn.XLOOKUP($A58,'Alle stillinger'!$A:$A,'Alle stillinger'!C:C)</f>
        <v>3617.5850620251285</v>
      </c>
      <c r="T58" s="11">
        <f t="shared" si="10"/>
        <v>-11.925303305696616</v>
      </c>
      <c r="U58" s="15">
        <f t="shared" si="11"/>
        <v>-0.32856507091445208</v>
      </c>
      <c r="V58" s="16">
        <f>N58/_xlfn.XLOOKUP($A58,'Alle stillinger'!$A:$A,'Alle stillinger'!B:B)*100</f>
        <v>21.729001783956932</v>
      </c>
      <c r="W58" s="16">
        <f>O58/_xlfn.XLOOKUP($A58,'Alle stillinger'!$A:$A,'Alle stillinger'!C:C)*100</f>
        <v>22.123406974352594</v>
      </c>
      <c r="X58" s="17">
        <f t="shared" si="12"/>
        <v>0.39440519039566269</v>
      </c>
    </row>
    <row r="59" spans="1:24" x14ac:dyDescent="0.25">
      <c r="A59" s="10" t="s">
        <v>61</v>
      </c>
      <c r="B59" s="11">
        <f>_xlfn.XLOOKUP($A59,AdministrativeStoettefunktioner!$A:$A,AdministrativeStoettefunktioner!B:B)</f>
        <v>6.3858999999999995</v>
      </c>
      <c r="C59" s="11">
        <f>_xlfn.XLOOKUP($A59,AdministrativeStoettefunktioner!$A:$A,AdministrativeStoettefunktioner!C:C)</f>
        <v>6.4054000000000002</v>
      </c>
      <c r="D59" s="11">
        <f t="shared" si="0"/>
        <v>1.9500000000000739E-2</v>
      </c>
      <c r="E59" s="15">
        <f t="shared" si="1"/>
        <v>0.30536024679372897</v>
      </c>
      <c r="F59" s="11">
        <f>_xlfn.XLOOKUP($A59,Decentraleledere!$A:$A,Decentraleledere!B:B)</f>
        <v>0</v>
      </c>
      <c r="G59" s="11">
        <f>_xlfn.XLOOKUP($A59,Decentraleledere!$A:$A,Decentraleledere!C:C)</f>
        <v>0</v>
      </c>
      <c r="H59" s="11">
        <f t="shared" si="2"/>
        <v>0</v>
      </c>
      <c r="I59" s="15" t="e">
        <f t="shared" si="3"/>
        <v>#DIV/0!</v>
      </c>
      <c r="J59" s="11">
        <f>_xlfn.XLOOKUP($A59,Myndighedspersonale!$A:$A,Myndighedspersonale!B:B)</f>
        <v>0</v>
      </c>
      <c r="K59" s="11">
        <f>_xlfn.XLOOKUP($A59,Myndighedspersonale!$A:$A,Myndighedspersonale!C:C)</f>
        <v>0</v>
      </c>
      <c r="L59" s="11">
        <f t="shared" si="4"/>
        <v>0</v>
      </c>
      <c r="M59" s="15" t="e">
        <f t="shared" si="5"/>
        <v>#DIV/0!</v>
      </c>
      <c r="N59" s="11">
        <f t="shared" si="6"/>
        <v>6.3858999999999995</v>
      </c>
      <c r="O59" s="11">
        <f t="shared" si="7"/>
        <v>6.4054000000000002</v>
      </c>
      <c r="P59" s="11">
        <f t="shared" si="8"/>
        <v>1.9500000000000739E-2</v>
      </c>
      <c r="Q59" s="15">
        <f t="shared" si="9"/>
        <v>0.30536024679372897</v>
      </c>
      <c r="R59" s="11">
        <f>_xlfn.XLOOKUP($A59,'Alle stillinger'!$A:$A,'Alle stillinger'!B:B)</f>
        <v>147.55372710448489</v>
      </c>
      <c r="S59" s="11">
        <f>_xlfn.XLOOKUP($A59,'Alle stillinger'!$A:$A,'Alle stillinger'!C:C)</f>
        <v>151.24525485507141</v>
      </c>
      <c r="T59" s="11">
        <f t="shared" si="10"/>
        <v>3.6915277505865163</v>
      </c>
      <c r="U59" s="15">
        <f t="shared" si="11"/>
        <v>2.5018193867597076</v>
      </c>
      <c r="V59" s="16">
        <f>N59/_xlfn.XLOOKUP($A59,'Alle stillinger'!$A:$A,'Alle stillinger'!B:B)*100</f>
        <v>4.3278473036997926</v>
      </c>
      <c r="W59" s="16">
        <f>O59/_xlfn.XLOOKUP($A59,'Alle stillinger'!$A:$A,'Alle stillinger'!C:C)*100</f>
        <v>4.2351080740601637</v>
      </c>
      <c r="X59" s="17">
        <f t="shared" si="12"/>
        <v>-9.2739229639628995E-2</v>
      </c>
    </row>
    <row r="60" spans="1:24" ht="30" x14ac:dyDescent="0.25">
      <c r="A60" s="10" t="s">
        <v>62</v>
      </c>
      <c r="B60" s="11">
        <f>_xlfn.XLOOKUP($A60,AdministrativeStoettefunktioner!$A:$A,AdministrativeStoettefunktioner!B:B)</f>
        <v>289.01032502835335</v>
      </c>
      <c r="C60" s="11">
        <f>_xlfn.XLOOKUP($A60,AdministrativeStoettefunktioner!$A:$A,AdministrativeStoettefunktioner!C:C)</f>
        <v>291.33246969116271</v>
      </c>
      <c r="D60" s="11">
        <f t="shared" si="0"/>
        <v>2.3221446628093645</v>
      </c>
      <c r="E60" s="15">
        <f t="shared" si="1"/>
        <v>0.80348155816978195</v>
      </c>
      <c r="F60" s="11">
        <f>_xlfn.XLOOKUP($A60,Decentraleledere!$A:$A,Decentraleledere!B:B)</f>
        <v>102.4594</v>
      </c>
      <c r="G60" s="11">
        <f>_xlfn.XLOOKUP($A60,Decentraleledere!$A:$A,Decentraleledere!C:C)</f>
        <v>106.4594</v>
      </c>
      <c r="H60" s="11">
        <f t="shared" si="2"/>
        <v>4</v>
      </c>
      <c r="I60" s="15">
        <f t="shared" si="3"/>
        <v>3.9039853834787239</v>
      </c>
      <c r="J60" s="11">
        <f>_xlfn.XLOOKUP($A60,Myndighedspersonale!$A:$A,Myndighedspersonale!B:B)</f>
        <v>131.20862303770733</v>
      </c>
      <c r="K60" s="11">
        <f>_xlfn.XLOOKUP($A60,Myndighedspersonale!$A:$A,Myndighedspersonale!C:C)</f>
        <v>130.3991286333906</v>
      </c>
      <c r="L60" s="11">
        <f t="shared" si="4"/>
        <v>-0.80949440431672315</v>
      </c>
      <c r="M60" s="15">
        <f t="shared" si="5"/>
        <v>-0.61695213742475374</v>
      </c>
      <c r="N60" s="11">
        <f t="shared" si="6"/>
        <v>522.67834806606072</v>
      </c>
      <c r="O60" s="11">
        <f t="shared" si="7"/>
        <v>528.19099832455333</v>
      </c>
      <c r="P60" s="11">
        <f t="shared" si="8"/>
        <v>5.5126502584926129</v>
      </c>
      <c r="Q60" s="15">
        <f t="shared" si="9"/>
        <v>1.0546926764595719</v>
      </c>
      <c r="R60" s="11">
        <f>_xlfn.XLOOKUP($A60,'Alle stillinger'!$A:$A,'Alle stillinger'!B:B)</f>
        <v>2865.580577820775</v>
      </c>
      <c r="S60" s="11">
        <f>_xlfn.XLOOKUP($A60,'Alle stillinger'!$A:$A,'Alle stillinger'!C:C)</f>
        <v>2855.3799526637295</v>
      </c>
      <c r="T60" s="11">
        <f t="shared" si="10"/>
        <v>-10.200625157045579</v>
      </c>
      <c r="U60" s="15">
        <f t="shared" si="11"/>
        <v>-0.35597062724381601</v>
      </c>
      <c r="V60" s="16">
        <f>N60/_xlfn.XLOOKUP($A60,'Alle stillinger'!$A:$A,'Alle stillinger'!B:B)*100</f>
        <v>18.239876139290022</v>
      </c>
      <c r="W60" s="16">
        <f>O60/_xlfn.XLOOKUP($A60,'Alle stillinger'!$A:$A,'Alle stillinger'!C:C)*100</f>
        <v>18.498098574650776</v>
      </c>
      <c r="X60" s="17">
        <f t="shared" si="12"/>
        <v>0.25822243536075362</v>
      </c>
    </row>
    <row r="61" spans="1:24" ht="30" x14ac:dyDescent="0.25">
      <c r="A61" s="10" t="s">
        <v>63</v>
      </c>
      <c r="B61" s="11">
        <f>_xlfn.XLOOKUP($A61,AdministrativeStoettefunktioner!$A:$A,AdministrativeStoettefunktioner!B:B)</f>
        <v>227.16250035973073</v>
      </c>
      <c r="C61" s="11">
        <f>_xlfn.XLOOKUP($A61,AdministrativeStoettefunktioner!$A:$A,AdministrativeStoettefunktioner!C:C)</f>
        <v>255.81411286573967</v>
      </c>
      <c r="D61" s="11">
        <f t="shared" si="0"/>
        <v>28.651612506008945</v>
      </c>
      <c r="E61" s="15">
        <f t="shared" si="1"/>
        <v>12.612826703631425</v>
      </c>
      <c r="F61" s="11">
        <f>_xlfn.XLOOKUP($A61,Decentraleledere!$A:$A,Decentraleledere!B:B)</f>
        <v>103.89189555836229</v>
      </c>
      <c r="G61" s="11">
        <f>_xlfn.XLOOKUP($A61,Decentraleledere!$A:$A,Decentraleledere!C:C)</f>
        <v>101.0973</v>
      </c>
      <c r="H61" s="11">
        <f t="shared" si="2"/>
        <v>-2.794595558362289</v>
      </c>
      <c r="I61" s="15">
        <f t="shared" si="3"/>
        <v>-2.6899071802885697</v>
      </c>
      <c r="J61" s="11">
        <f>_xlfn.XLOOKUP($A61,Myndighedspersonale!$A:$A,Myndighedspersonale!B:B)</f>
        <v>171.87409574369369</v>
      </c>
      <c r="K61" s="11">
        <f>_xlfn.XLOOKUP($A61,Myndighedspersonale!$A:$A,Myndighedspersonale!C:C)</f>
        <v>171.1981362973558</v>
      </c>
      <c r="L61" s="11">
        <f t="shared" si="4"/>
        <v>-0.67595944633788463</v>
      </c>
      <c r="M61" s="15">
        <f t="shared" si="5"/>
        <v>-0.39328756518719693</v>
      </c>
      <c r="N61" s="11">
        <f t="shared" si="6"/>
        <v>502.92849166178667</v>
      </c>
      <c r="O61" s="11">
        <f t="shared" si="7"/>
        <v>528.10954916309549</v>
      </c>
      <c r="P61" s="11">
        <f t="shared" si="8"/>
        <v>25.181057501308828</v>
      </c>
      <c r="Q61" s="15">
        <f t="shared" si="9"/>
        <v>5.0068862509867076</v>
      </c>
      <c r="R61" s="11">
        <f>_xlfn.XLOOKUP($A61,'Alle stillinger'!$A:$A,'Alle stillinger'!B:B)</f>
        <v>2688.3134914826992</v>
      </c>
      <c r="S61" s="11">
        <f>_xlfn.XLOOKUP($A61,'Alle stillinger'!$A:$A,'Alle stillinger'!C:C)</f>
        <v>2757.401228921346</v>
      </c>
      <c r="T61" s="11">
        <f t="shared" si="10"/>
        <v>69.087737438646855</v>
      </c>
      <c r="U61" s="15">
        <f t="shared" si="11"/>
        <v>2.569928606077208</v>
      </c>
      <c r="V61" s="16">
        <f>N61/_xlfn.XLOOKUP($A61,'Alle stillinger'!$A:$A,'Alle stillinger'!B:B)*100</f>
        <v>18.70795549905915</v>
      </c>
      <c r="W61" s="16">
        <f>O61/_xlfn.XLOOKUP($A61,'Alle stillinger'!$A:$A,'Alle stillinger'!C:C)*100</f>
        <v>19.152437578686509</v>
      </c>
      <c r="X61" s="17">
        <f t="shared" si="12"/>
        <v>0.44448207962735964</v>
      </c>
    </row>
    <row r="62" spans="1:24" x14ac:dyDescent="0.25">
      <c r="A62" s="10" t="s">
        <v>64</v>
      </c>
      <c r="B62" s="11">
        <f>_xlfn.XLOOKUP($A62,AdministrativeStoettefunktioner!$A:$A,AdministrativeStoettefunktioner!B:B)</f>
        <v>147.19578786801083</v>
      </c>
      <c r="C62" s="11">
        <f>_xlfn.XLOOKUP($A62,AdministrativeStoettefunktioner!$A:$A,AdministrativeStoettefunktioner!C:C)</f>
        <v>155.42664312028853</v>
      </c>
      <c r="D62" s="11">
        <f t="shared" si="0"/>
        <v>8.2308552522777063</v>
      </c>
      <c r="E62" s="15">
        <f t="shared" si="1"/>
        <v>5.5917736312252639</v>
      </c>
      <c r="F62" s="11">
        <f>_xlfn.XLOOKUP($A62,Decentraleledere!$A:$A,Decentraleledere!B:B)</f>
        <v>46.972999999999999</v>
      </c>
      <c r="G62" s="11">
        <f>_xlfn.XLOOKUP($A62,Decentraleledere!$A:$A,Decentraleledere!C:C)</f>
        <v>38.972999999999999</v>
      </c>
      <c r="H62" s="11">
        <f t="shared" si="2"/>
        <v>-8</v>
      </c>
      <c r="I62" s="15">
        <f t="shared" si="3"/>
        <v>-17.031060396397933</v>
      </c>
      <c r="J62" s="11">
        <f>_xlfn.XLOOKUP($A62,Myndighedspersonale!$A:$A,Myndighedspersonale!B:B)</f>
        <v>63.831118212355094</v>
      </c>
      <c r="K62" s="11">
        <f>_xlfn.XLOOKUP($A62,Myndighedspersonale!$A:$A,Myndighedspersonale!C:C)</f>
        <v>66.161286481194438</v>
      </c>
      <c r="L62" s="11">
        <f t="shared" si="4"/>
        <v>2.3301682688393441</v>
      </c>
      <c r="M62" s="15">
        <f t="shared" si="5"/>
        <v>3.6505208338780424</v>
      </c>
      <c r="N62" s="11">
        <f t="shared" si="6"/>
        <v>257.99990608036592</v>
      </c>
      <c r="O62" s="11">
        <f t="shared" si="7"/>
        <v>260.560929601483</v>
      </c>
      <c r="P62" s="11">
        <f t="shared" si="8"/>
        <v>2.5610235211170789</v>
      </c>
      <c r="Q62" s="15">
        <f t="shared" si="9"/>
        <v>0.99264513697897638</v>
      </c>
      <c r="R62" s="11">
        <f>_xlfn.XLOOKUP($A62,'Alle stillinger'!$A:$A,'Alle stillinger'!B:B)</f>
        <v>1404.0368129593887</v>
      </c>
      <c r="S62" s="11">
        <f>_xlfn.XLOOKUP($A62,'Alle stillinger'!$A:$A,'Alle stillinger'!C:C)</f>
        <v>1392.4936214372883</v>
      </c>
      <c r="T62" s="11">
        <f t="shared" si="10"/>
        <v>-11.543191522100415</v>
      </c>
      <c r="U62" s="15">
        <f t="shared" si="11"/>
        <v>-0.82214308168815065</v>
      </c>
      <c r="V62" s="16">
        <f>N62/_xlfn.XLOOKUP($A62,'Alle stillinger'!$A:$A,'Alle stillinger'!B:B)*100</f>
        <v>18.37557987789231</v>
      </c>
      <c r="W62" s="16">
        <f>O62/_xlfn.XLOOKUP($A62,'Alle stillinger'!$A:$A,'Alle stillinger'!C:C)*100</f>
        <v>18.711822129033536</v>
      </c>
      <c r="X62" s="17">
        <f t="shared" si="12"/>
        <v>0.33624225114122552</v>
      </c>
    </row>
    <row r="63" spans="1:24" ht="30" x14ac:dyDescent="0.25">
      <c r="A63" s="10" t="s">
        <v>65</v>
      </c>
      <c r="B63" s="11">
        <f>_xlfn.XLOOKUP($A63,AdministrativeStoettefunktioner!$A:$A,AdministrativeStoettefunktioner!B:B)</f>
        <v>311.84377659678944</v>
      </c>
      <c r="C63" s="11">
        <f>_xlfn.XLOOKUP($A63,AdministrativeStoettefunktioner!$A:$A,AdministrativeStoettefunktioner!C:C)</f>
        <v>327.0990591629751</v>
      </c>
      <c r="D63" s="11">
        <f t="shared" si="0"/>
        <v>15.255282566185656</v>
      </c>
      <c r="E63" s="15">
        <f t="shared" si="1"/>
        <v>4.8919631273932938</v>
      </c>
      <c r="F63" s="11">
        <f>_xlfn.XLOOKUP($A63,Decentraleledere!$A:$A,Decentraleledere!B:B)</f>
        <v>107.80038201259381</v>
      </c>
      <c r="G63" s="11">
        <f>_xlfn.XLOOKUP($A63,Decentraleledere!$A:$A,Decentraleledere!C:C)</f>
        <v>109.67442312502131</v>
      </c>
      <c r="H63" s="11">
        <f t="shared" si="2"/>
        <v>1.8740411124274914</v>
      </c>
      <c r="I63" s="15">
        <f t="shared" si="3"/>
        <v>1.7384364298528701</v>
      </c>
      <c r="J63" s="11">
        <f>_xlfn.XLOOKUP($A63,Myndighedspersonale!$A:$A,Myndighedspersonale!B:B)</f>
        <v>111.5405298922924</v>
      </c>
      <c r="K63" s="11">
        <f>_xlfn.XLOOKUP($A63,Myndighedspersonale!$A:$A,Myndighedspersonale!C:C)</f>
        <v>115.50114521090751</v>
      </c>
      <c r="L63" s="11">
        <f t="shared" si="4"/>
        <v>3.9606153186151118</v>
      </c>
      <c r="M63" s="15">
        <f t="shared" si="5"/>
        <v>3.5508306464382287</v>
      </c>
      <c r="N63" s="11">
        <f t="shared" si="6"/>
        <v>531.18468850167562</v>
      </c>
      <c r="O63" s="11">
        <f t="shared" si="7"/>
        <v>552.2746274989039</v>
      </c>
      <c r="P63" s="11">
        <f t="shared" si="8"/>
        <v>21.089938997228273</v>
      </c>
      <c r="Q63" s="15">
        <f t="shared" si="9"/>
        <v>3.9703589831847617</v>
      </c>
      <c r="R63" s="11">
        <f>_xlfn.XLOOKUP($A63,'Alle stillinger'!$A:$A,'Alle stillinger'!B:B)</f>
        <v>2799.6920057634811</v>
      </c>
      <c r="S63" s="11">
        <f>_xlfn.XLOOKUP($A63,'Alle stillinger'!$A:$A,'Alle stillinger'!C:C)</f>
        <v>2849.8516690364249</v>
      </c>
      <c r="T63" s="11">
        <f t="shared" si="10"/>
        <v>50.159663272943817</v>
      </c>
      <c r="U63" s="15">
        <f t="shared" si="11"/>
        <v>1.7916136192725665</v>
      </c>
      <c r="V63" s="16">
        <f>N63/_xlfn.XLOOKUP($A63,'Alle stillinger'!$A:$A,'Alle stillinger'!B:B)*100</f>
        <v>18.97296871970817</v>
      </c>
      <c r="W63" s="16">
        <f>O63/_xlfn.XLOOKUP($A63,'Alle stillinger'!$A:$A,'Alle stillinger'!C:C)*100</f>
        <v>19.379065707150847</v>
      </c>
      <c r="X63" s="17">
        <f t="shared" si="12"/>
        <v>0.40609698744267675</v>
      </c>
    </row>
    <row r="64" spans="1:24" x14ac:dyDescent="0.25">
      <c r="A64" s="10" t="s">
        <v>66</v>
      </c>
      <c r="B64" s="11">
        <f>_xlfn.XLOOKUP($A64,AdministrativeStoettefunktioner!$A:$A,AdministrativeStoettefunktioner!B:B)</f>
        <v>151.96671640370067</v>
      </c>
      <c r="C64" s="11">
        <f>_xlfn.XLOOKUP($A64,AdministrativeStoettefunktioner!$A:$A,AdministrativeStoettefunktioner!C:C)</f>
        <v>169.66742326932183</v>
      </c>
      <c r="D64" s="11">
        <f t="shared" si="0"/>
        <v>17.700706865621157</v>
      </c>
      <c r="E64" s="15">
        <f t="shared" si="1"/>
        <v>11.64775240559854</v>
      </c>
      <c r="F64" s="11">
        <f>_xlfn.XLOOKUP($A64,Decentraleledere!$A:$A,Decentraleledere!B:B)</f>
        <v>87.675699485539923</v>
      </c>
      <c r="G64" s="11">
        <f>_xlfn.XLOOKUP($A64,Decentraleledere!$A:$A,Decentraleledere!C:C)</f>
        <v>87.540599999999998</v>
      </c>
      <c r="H64" s="11">
        <f t="shared" si="2"/>
        <v>-0.13509948553992501</v>
      </c>
      <c r="I64" s="15">
        <f t="shared" si="3"/>
        <v>-0.15409000023114333</v>
      </c>
      <c r="J64" s="11">
        <f>_xlfn.XLOOKUP($A64,Myndighedspersonale!$A:$A,Myndighedspersonale!B:B)</f>
        <v>94.594505606645811</v>
      </c>
      <c r="K64" s="11">
        <f>_xlfn.XLOOKUP($A64,Myndighedspersonale!$A:$A,Myndighedspersonale!C:C)</f>
        <v>98.540506128742976</v>
      </c>
      <c r="L64" s="11">
        <f t="shared" si="4"/>
        <v>3.9460005220971652</v>
      </c>
      <c r="M64" s="15">
        <f t="shared" si="5"/>
        <v>4.1714901904619035</v>
      </c>
      <c r="N64" s="11">
        <f t="shared" si="6"/>
        <v>334.23692149588641</v>
      </c>
      <c r="O64" s="11">
        <f t="shared" si="7"/>
        <v>355.74852939806476</v>
      </c>
      <c r="P64" s="11">
        <f t="shared" si="8"/>
        <v>21.511607902178355</v>
      </c>
      <c r="Q64" s="15">
        <f t="shared" si="9"/>
        <v>6.4360357933834988</v>
      </c>
      <c r="R64" s="11">
        <f>_xlfn.XLOOKUP($A64,'Alle stillinger'!$A:$A,'Alle stillinger'!B:B)</f>
        <v>1727.4276416137434</v>
      </c>
      <c r="S64" s="11">
        <f>_xlfn.XLOOKUP($A64,'Alle stillinger'!$A:$A,'Alle stillinger'!C:C)</f>
        <v>1742.8499819816959</v>
      </c>
      <c r="T64" s="11">
        <f t="shared" si="10"/>
        <v>15.422340367952529</v>
      </c>
      <c r="U64" s="15">
        <f t="shared" si="11"/>
        <v>0.89279226500886333</v>
      </c>
      <c r="V64" s="16">
        <f>N64/_xlfn.XLOOKUP($A64,'Alle stillinger'!$A:$A,'Alle stillinger'!B:B)*100</f>
        <v>19.348823270168701</v>
      </c>
      <c r="W64" s="16">
        <f>O64/_xlfn.XLOOKUP($A64,'Alle stillinger'!$A:$A,'Alle stillinger'!C:C)*100</f>
        <v>20.41188473339302</v>
      </c>
      <c r="X64" s="17">
        <f t="shared" si="12"/>
        <v>1.0630614632243187</v>
      </c>
    </row>
    <row r="65" spans="1:24" x14ac:dyDescent="0.25">
      <c r="A65" s="10" t="s">
        <v>67</v>
      </c>
      <c r="B65" s="11">
        <f>_xlfn.XLOOKUP($A65,AdministrativeStoettefunktioner!$A:$A,AdministrativeStoettefunktioner!B:B)</f>
        <v>205.68232344636087</v>
      </c>
      <c r="C65" s="11">
        <f>_xlfn.XLOOKUP($A65,AdministrativeStoettefunktioner!$A:$A,AdministrativeStoettefunktioner!C:C)</f>
        <v>198.41896914644292</v>
      </c>
      <c r="D65" s="11">
        <f t="shared" si="0"/>
        <v>-7.2633542999179497</v>
      </c>
      <c r="E65" s="15">
        <f t="shared" si="1"/>
        <v>-3.5313459018816133</v>
      </c>
      <c r="F65" s="11">
        <f>_xlfn.XLOOKUP($A65,Decentraleledere!$A:$A,Decentraleledere!B:B)</f>
        <v>99.083240611353702</v>
      </c>
      <c r="G65" s="11">
        <f>_xlfn.XLOOKUP($A65,Decentraleledere!$A:$A,Decentraleledere!C:C)</f>
        <v>93.621600000000001</v>
      </c>
      <c r="H65" s="11">
        <f t="shared" si="2"/>
        <v>-5.461640611353701</v>
      </c>
      <c r="I65" s="15">
        <f t="shared" si="3"/>
        <v>-5.5121739838693413</v>
      </c>
      <c r="J65" s="11">
        <f>_xlfn.XLOOKUP($A65,Myndighedspersonale!$A:$A,Myndighedspersonale!B:B)</f>
        <v>106.98825636688827</v>
      </c>
      <c r="K65" s="11">
        <f>_xlfn.XLOOKUP($A65,Myndighedspersonale!$A:$A,Myndighedspersonale!C:C)</f>
        <v>120.42727690346727</v>
      </c>
      <c r="L65" s="11">
        <f t="shared" si="4"/>
        <v>13.439020536579008</v>
      </c>
      <c r="M65" s="15">
        <f t="shared" si="5"/>
        <v>12.561210915049777</v>
      </c>
      <c r="N65" s="11">
        <f t="shared" si="6"/>
        <v>411.75382042460285</v>
      </c>
      <c r="O65" s="11">
        <f t="shared" si="7"/>
        <v>412.46784604991018</v>
      </c>
      <c r="P65" s="11">
        <f t="shared" si="8"/>
        <v>0.71402562530732894</v>
      </c>
      <c r="Q65" s="15">
        <f t="shared" si="9"/>
        <v>0.17341080759639865</v>
      </c>
      <c r="R65" s="11">
        <f>_xlfn.XLOOKUP($A65,'Alle stillinger'!$A:$A,'Alle stillinger'!B:B)</f>
        <v>2041.3164439308423</v>
      </c>
      <c r="S65" s="11">
        <f>_xlfn.XLOOKUP($A65,'Alle stillinger'!$A:$A,'Alle stillinger'!C:C)</f>
        <v>2068.8327486575154</v>
      </c>
      <c r="T65" s="11">
        <f t="shared" si="10"/>
        <v>27.51630472667307</v>
      </c>
      <c r="U65" s="15">
        <f t="shared" si="11"/>
        <v>1.3479686017561565</v>
      </c>
      <c r="V65" s="16">
        <f>N65/_xlfn.XLOOKUP($A65,'Alle stillinger'!$A:$A,'Alle stillinger'!B:B)*100</f>
        <v>20.170994146880673</v>
      </c>
      <c r="W65" s="16">
        <f>O65/_xlfn.XLOOKUP($A65,'Alle stillinger'!$A:$A,'Alle stillinger'!C:C)*100</f>
        <v>19.937225293710394</v>
      </c>
      <c r="X65" s="17">
        <f t="shared" si="12"/>
        <v>-0.23376885317027885</v>
      </c>
    </row>
    <row r="66" spans="1:24" x14ac:dyDescent="0.25">
      <c r="A66" s="10" t="s">
        <v>68</v>
      </c>
      <c r="B66" s="11">
        <f>_xlfn.XLOOKUP($A66,AdministrativeStoettefunktioner!$A:$A,AdministrativeStoettefunktioner!B:B)</f>
        <v>530.45502869883546</v>
      </c>
      <c r="C66" s="11">
        <f>_xlfn.XLOOKUP($A66,AdministrativeStoettefunktioner!$A:$A,AdministrativeStoettefunktioner!C:C)</f>
        <v>561.38849854151795</v>
      </c>
      <c r="D66" s="11">
        <f t="shared" si="0"/>
        <v>30.933469842682484</v>
      </c>
      <c r="E66" s="15">
        <f t="shared" si="1"/>
        <v>5.8314971428510827</v>
      </c>
      <c r="F66" s="11">
        <f>_xlfn.XLOOKUP($A66,Decentraleledere!$A:$A,Decentraleledere!B:B)</f>
        <v>198.05307454772301</v>
      </c>
      <c r="G66" s="11">
        <f>_xlfn.XLOOKUP($A66,Decentraleledere!$A:$A,Decentraleledere!C:C)</f>
        <v>200.9578893948846</v>
      </c>
      <c r="H66" s="11">
        <f t="shared" si="2"/>
        <v>2.9048148471615889</v>
      </c>
      <c r="I66" s="15">
        <f t="shared" si="3"/>
        <v>1.4666850559099209</v>
      </c>
      <c r="J66" s="11">
        <f>_xlfn.XLOOKUP($A66,Myndighedspersonale!$A:$A,Myndighedspersonale!B:B)</f>
        <v>271.82256405268515</v>
      </c>
      <c r="K66" s="11">
        <f>_xlfn.XLOOKUP($A66,Myndighedspersonale!$A:$A,Myndighedspersonale!C:C)</f>
        <v>247.3368223999932</v>
      </c>
      <c r="L66" s="11">
        <f t="shared" si="4"/>
        <v>-24.485741652691956</v>
      </c>
      <c r="M66" s="15">
        <f t="shared" si="5"/>
        <v>-9.0079871544240486</v>
      </c>
      <c r="N66" s="11">
        <f t="shared" si="6"/>
        <v>1000.3306672992436</v>
      </c>
      <c r="O66" s="11">
        <f t="shared" si="7"/>
        <v>1009.6832103363959</v>
      </c>
      <c r="P66" s="11">
        <f t="shared" si="8"/>
        <v>9.3525430371522589</v>
      </c>
      <c r="Q66" s="15">
        <f t="shared" si="9"/>
        <v>0.93494514792821959</v>
      </c>
      <c r="R66" s="11">
        <f>_xlfn.XLOOKUP($A66,'Alle stillinger'!$A:$A,'Alle stillinger'!B:B)</f>
        <v>5814.1270747238696</v>
      </c>
      <c r="S66" s="11">
        <f>_xlfn.XLOOKUP($A66,'Alle stillinger'!$A:$A,'Alle stillinger'!C:C)</f>
        <v>5824.1609623011955</v>
      </c>
      <c r="T66" s="11">
        <f t="shared" si="10"/>
        <v>10.033887577325913</v>
      </c>
      <c r="U66" s="15">
        <f t="shared" si="11"/>
        <v>0.17257771370266195</v>
      </c>
      <c r="V66" s="16">
        <f>N66/_xlfn.XLOOKUP($A66,'Alle stillinger'!$A:$A,'Alle stillinger'!B:B)*100</f>
        <v>17.205173785210953</v>
      </c>
      <c r="W66" s="16">
        <f>O66/_xlfn.XLOOKUP($A66,'Alle stillinger'!$A:$A,'Alle stillinger'!C:C)*100</f>
        <v>17.336114452740983</v>
      </c>
      <c r="X66" s="17">
        <f t="shared" si="12"/>
        <v>0.1309406675300302</v>
      </c>
    </row>
    <row r="67" spans="1:24" x14ac:dyDescent="0.25">
      <c r="A67" s="10" t="s">
        <v>69</v>
      </c>
      <c r="B67" s="11">
        <f>_xlfn.XLOOKUP($A67,AdministrativeStoettefunktioner!$A:$A,AdministrativeStoettefunktioner!B:B)</f>
        <v>99.010174672489086</v>
      </c>
      <c r="C67" s="11">
        <f>_xlfn.XLOOKUP($A67,AdministrativeStoettefunktioner!$A:$A,AdministrativeStoettefunktioner!C:C)</f>
        <v>97.418774144216371</v>
      </c>
      <c r="D67" s="11">
        <f t="shared" ref="D67:D100" si="13">C67-B67</f>
        <v>-1.5914005282727146</v>
      </c>
      <c r="E67" s="15">
        <f t="shared" ref="E67:E100" si="14">D67/B67*100</f>
        <v>-1.6073100906415232</v>
      </c>
      <c r="F67" s="11">
        <f>_xlfn.XLOOKUP($A67,Decentraleledere!$A:$A,Decentraleledere!B:B)</f>
        <v>53.432300000000005</v>
      </c>
      <c r="G67" s="11">
        <f>_xlfn.XLOOKUP($A67,Decentraleledere!$A:$A,Decentraleledere!C:C)</f>
        <v>58</v>
      </c>
      <c r="H67" s="11">
        <f t="shared" ref="H67:H100" si="15">G67-F67</f>
        <v>4.567699999999995</v>
      </c>
      <c r="I67" s="15">
        <f t="shared" ref="I67:I100" si="16">H67/F67*100</f>
        <v>8.5485745513481444</v>
      </c>
      <c r="J67" s="11">
        <f>_xlfn.XLOOKUP($A67,Myndighedspersonale!$A:$A,Myndighedspersonale!B:B)</f>
        <v>82.077921517884931</v>
      </c>
      <c r="K67" s="11">
        <f>_xlfn.XLOOKUP($A67,Myndighedspersonale!$A:$A,Myndighedspersonale!C:C)</f>
        <v>89.202602670846005</v>
      </c>
      <c r="L67" s="11">
        <f t="shared" ref="L67:L100" si="17">K67-J67</f>
        <v>7.1246811529610738</v>
      </c>
      <c r="M67" s="15">
        <f t="shared" ref="M67:M100" si="18">L67/J67*100</f>
        <v>8.680386906981548</v>
      </c>
      <c r="N67" s="11">
        <f t="shared" ref="N67:N100" si="19">SUM(B67,F67,J67)</f>
        <v>234.52039619037402</v>
      </c>
      <c r="O67" s="11">
        <f t="shared" ref="O67:O100" si="20">SUM(C67,G67,K67)</f>
        <v>244.62137681506238</v>
      </c>
      <c r="P67" s="11">
        <f t="shared" ref="P67:P100" si="21">O67-N67</f>
        <v>10.100980624688361</v>
      </c>
      <c r="Q67" s="15">
        <f t="shared" ref="Q67:Q100" si="22">P67/N67*100</f>
        <v>4.3070798057533555</v>
      </c>
      <c r="R67" s="11">
        <f>_xlfn.XLOOKUP($A67,'Alle stillinger'!$A:$A,'Alle stillinger'!B:B)</f>
        <v>1418.0912538530076</v>
      </c>
      <c r="S67" s="11">
        <f>_xlfn.XLOOKUP($A67,'Alle stillinger'!$A:$A,'Alle stillinger'!C:C)</f>
        <v>1393.7731635583966</v>
      </c>
      <c r="T67" s="11">
        <f t="shared" ref="T67:T100" si="23">S67-R67</f>
        <v>-24.318090294611011</v>
      </c>
      <c r="U67" s="15">
        <f t="shared" ref="U67:U100" si="24">T67/R67*100</f>
        <v>-1.714846645343721</v>
      </c>
      <c r="V67" s="16">
        <f>N67/_xlfn.XLOOKUP($A67,'Alle stillinger'!$A:$A,'Alle stillinger'!B:B)*100</f>
        <v>16.537750695039772</v>
      </c>
      <c r="W67" s="16">
        <f>O67/_xlfn.XLOOKUP($A67,'Alle stillinger'!$A:$A,'Alle stillinger'!C:C)*100</f>
        <v>17.551017856487316</v>
      </c>
      <c r="X67" s="17">
        <f t="shared" ref="X67:X100" si="25">W67-V67</f>
        <v>1.0132671614475441</v>
      </c>
    </row>
    <row r="68" spans="1:24" x14ac:dyDescent="0.25">
      <c r="A68" s="10" t="s">
        <v>70</v>
      </c>
      <c r="B68" s="11">
        <f>_xlfn.XLOOKUP($A68,AdministrativeStoettefunktioner!$A:$A,AdministrativeStoettefunktioner!B:B)</f>
        <v>1449.3242182152778</v>
      </c>
      <c r="C68" s="11">
        <f>_xlfn.XLOOKUP($A68,AdministrativeStoettefunktioner!$A:$A,AdministrativeStoettefunktioner!C:C)</f>
        <v>1454.6741856463443</v>
      </c>
      <c r="D68" s="11">
        <f t="shared" si="13"/>
        <v>5.3499674310664886</v>
      </c>
      <c r="E68" s="15">
        <f t="shared" si="14"/>
        <v>0.36913530898245311</v>
      </c>
      <c r="F68" s="11">
        <f>_xlfn.XLOOKUP($A68,Decentraleledere!$A:$A,Decentraleledere!B:B)</f>
        <v>522.22661612899992</v>
      </c>
      <c r="G68" s="11">
        <f>_xlfn.XLOOKUP($A68,Decentraleledere!$A:$A,Decentraleledere!C:C)</f>
        <v>524.54186451600003</v>
      </c>
      <c r="H68" s="11">
        <f t="shared" si="15"/>
        <v>2.3152483870001106</v>
      </c>
      <c r="I68" s="15">
        <f t="shared" si="16"/>
        <v>0.44334170559169667</v>
      </c>
      <c r="J68" s="11">
        <f>_xlfn.XLOOKUP($A68,Myndighedspersonale!$A:$A,Myndighedspersonale!B:B)</f>
        <v>959.59777972192205</v>
      </c>
      <c r="K68" s="11">
        <f>_xlfn.XLOOKUP($A68,Myndighedspersonale!$A:$A,Myndighedspersonale!C:C)</f>
        <v>958.2382558967995</v>
      </c>
      <c r="L68" s="11">
        <f t="shared" si="17"/>
        <v>-1.359523825122551</v>
      </c>
      <c r="M68" s="15">
        <f t="shared" si="18"/>
        <v>-0.1416764246282981</v>
      </c>
      <c r="N68" s="11">
        <f t="shared" si="19"/>
        <v>2931.1486140662</v>
      </c>
      <c r="O68" s="11">
        <f t="shared" si="20"/>
        <v>2937.4543060591441</v>
      </c>
      <c r="P68" s="11">
        <f t="shared" si="21"/>
        <v>6.3056919929440483</v>
      </c>
      <c r="Q68" s="15">
        <f t="shared" si="22"/>
        <v>0.21512699706469521</v>
      </c>
      <c r="R68" s="11">
        <f>_xlfn.XLOOKUP($A68,'Alle stillinger'!$A:$A,'Alle stillinger'!B:B)</f>
        <v>13276.902053036782</v>
      </c>
      <c r="S68" s="11">
        <f>_xlfn.XLOOKUP($A68,'Alle stillinger'!$A:$A,'Alle stillinger'!C:C)</f>
        <v>13316.137384632222</v>
      </c>
      <c r="T68" s="11">
        <f t="shared" si="23"/>
        <v>39.235331595440584</v>
      </c>
      <c r="U68" s="15">
        <f t="shared" si="24"/>
        <v>0.29551571171278185</v>
      </c>
      <c r="V68" s="16">
        <f>N68/_xlfn.XLOOKUP($A68,'Alle stillinger'!$A:$A,'Alle stillinger'!B:B)*100</f>
        <v>22.07705233010865</v>
      </c>
      <c r="W68" s="16">
        <f>O68/_xlfn.XLOOKUP($A68,'Alle stillinger'!$A:$A,'Alle stillinger'!C:C)*100</f>
        <v>22.059357163505815</v>
      </c>
      <c r="X68" s="17">
        <f t="shared" si="25"/>
        <v>-1.7695166602834433E-2</v>
      </c>
    </row>
    <row r="69" spans="1:24" ht="30" x14ac:dyDescent="0.25">
      <c r="A69" s="10" t="s">
        <v>71</v>
      </c>
      <c r="B69" s="11">
        <f>_xlfn.XLOOKUP($A69,AdministrativeStoettefunktioner!$A:$A,AdministrativeStoettefunktioner!B:B)</f>
        <v>261.08261842315829</v>
      </c>
      <c r="C69" s="11">
        <f>_xlfn.XLOOKUP($A69,AdministrativeStoettefunktioner!$A:$A,AdministrativeStoettefunktioner!C:C)</f>
        <v>254.84950672490044</v>
      </c>
      <c r="D69" s="11">
        <f t="shared" si="13"/>
        <v>-6.2331116982578578</v>
      </c>
      <c r="E69" s="15">
        <f t="shared" si="14"/>
        <v>-2.3874096774053855</v>
      </c>
      <c r="F69" s="11">
        <f>_xlfn.XLOOKUP($A69,Decentraleledere!$A:$A,Decentraleledere!B:B)</f>
        <v>91.534347035265611</v>
      </c>
      <c r="G69" s="11">
        <f>_xlfn.XLOOKUP($A69,Decentraleledere!$A:$A,Decentraleledere!C:C)</f>
        <v>91.86489475194773</v>
      </c>
      <c r="H69" s="11">
        <f t="shared" si="15"/>
        <v>0.33054771668211913</v>
      </c>
      <c r="I69" s="15">
        <f t="shared" si="16"/>
        <v>0.36111877933074499</v>
      </c>
      <c r="J69" s="11">
        <f>_xlfn.XLOOKUP($A69,Myndighedspersonale!$A:$A,Myndighedspersonale!B:B)</f>
        <v>77.896085593097212</v>
      </c>
      <c r="K69" s="11">
        <f>_xlfn.XLOOKUP($A69,Myndighedspersonale!$A:$A,Myndighedspersonale!C:C)</f>
        <v>66.972979116355276</v>
      </c>
      <c r="L69" s="11">
        <f t="shared" si="17"/>
        <v>-10.923106476741935</v>
      </c>
      <c r="M69" s="15">
        <f t="shared" si="18"/>
        <v>-14.022664160302673</v>
      </c>
      <c r="N69" s="11">
        <f t="shared" si="19"/>
        <v>430.51305105152113</v>
      </c>
      <c r="O69" s="11">
        <f t="shared" si="20"/>
        <v>413.68738059320344</v>
      </c>
      <c r="P69" s="11">
        <f t="shared" si="21"/>
        <v>-16.825670458317688</v>
      </c>
      <c r="Q69" s="15">
        <f t="shared" si="22"/>
        <v>-3.9082834811212481</v>
      </c>
      <c r="R69" s="11">
        <f>_xlfn.XLOOKUP($A69,'Alle stillinger'!$A:$A,'Alle stillinger'!B:B)</f>
        <v>2201.9343672529353</v>
      </c>
      <c r="S69" s="11">
        <f>_xlfn.XLOOKUP($A69,'Alle stillinger'!$A:$A,'Alle stillinger'!C:C)</f>
        <v>2091.6524138804484</v>
      </c>
      <c r="T69" s="11">
        <f t="shared" si="23"/>
        <v>-110.2819533724869</v>
      </c>
      <c r="U69" s="15">
        <f t="shared" si="24"/>
        <v>-5.0084123765265183</v>
      </c>
      <c r="V69" s="16">
        <f>N69/_xlfn.XLOOKUP($A69,'Alle stillinger'!$A:$A,'Alle stillinger'!B:B)*100</f>
        <v>19.551584164091857</v>
      </c>
      <c r="W69" s="16">
        <f>O69/_xlfn.XLOOKUP($A69,'Alle stillinger'!$A:$A,'Alle stillinger'!C:C)*100</f>
        <v>19.778017506538177</v>
      </c>
      <c r="X69" s="17">
        <f t="shared" si="25"/>
        <v>0.2264333424463203</v>
      </c>
    </row>
    <row r="70" spans="1:24" x14ac:dyDescent="0.25">
      <c r="A70" s="10" t="s">
        <v>72</v>
      </c>
      <c r="B70" s="11">
        <f>_xlfn.XLOOKUP($A70,AdministrativeStoettefunktioner!$A:$A,AdministrativeStoettefunktioner!B:B)</f>
        <v>695.37641500678592</v>
      </c>
      <c r="C70" s="11">
        <f>_xlfn.XLOOKUP($A70,AdministrativeStoettefunktioner!$A:$A,AdministrativeStoettefunktioner!C:C)</f>
        <v>695.5349118251803</v>
      </c>
      <c r="D70" s="11">
        <f t="shared" si="13"/>
        <v>0.1584968183943829</v>
      </c>
      <c r="E70" s="15">
        <f t="shared" si="14"/>
        <v>2.2792952848830251E-2</v>
      </c>
      <c r="F70" s="11">
        <f>_xlfn.XLOOKUP($A70,Decentraleledere!$A:$A,Decentraleledere!B:B)</f>
        <v>240.35117143151601</v>
      </c>
      <c r="G70" s="11">
        <f>_xlfn.XLOOKUP($A70,Decentraleledere!$A:$A,Decentraleledere!C:C)</f>
        <v>227.65268450254155</v>
      </c>
      <c r="H70" s="11">
        <f t="shared" si="15"/>
        <v>-12.698486928974461</v>
      </c>
      <c r="I70" s="15">
        <f t="shared" si="16"/>
        <v>-5.2833056120937938</v>
      </c>
      <c r="J70" s="11">
        <f>_xlfn.XLOOKUP($A70,Myndighedspersonale!$A:$A,Myndighedspersonale!B:B)</f>
        <v>455.01496728881239</v>
      </c>
      <c r="K70" s="11">
        <f>_xlfn.XLOOKUP($A70,Myndighedspersonale!$A:$A,Myndighedspersonale!C:C)</f>
        <v>448.18368335311277</v>
      </c>
      <c r="L70" s="11">
        <f t="shared" si="17"/>
        <v>-6.8312839356996164</v>
      </c>
      <c r="M70" s="15">
        <f t="shared" si="18"/>
        <v>-1.5013316982523752</v>
      </c>
      <c r="N70" s="11">
        <f t="shared" si="19"/>
        <v>1390.7425537271142</v>
      </c>
      <c r="O70" s="11">
        <f t="shared" si="20"/>
        <v>1371.3712796808345</v>
      </c>
      <c r="P70" s="11">
        <f t="shared" si="21"/>
        <v>-19.371274046279723</v>
      </c>
      <c r="Q70" s="15">
        <f t="shared" si="22"/>
        <v>-1.3928727494794608</v>
      </c>
      <c r="R70" s="11">
        <f>_xlfn.XLOOKUP($A70,'Alle stillinger'!$A:$A,'Alle stillinger'!B:B)</f>
        <v>7333.4530852985481</v>
      </c>
      <c r="S70" s="11">
        <f>_xlfn.XLOOKUP($A70,'Alle stillinger'!$A:$A,'Alle stillinger'!C:C)</f>
        <v>7239.3974878227282</v>
      </c>
      <c r="T70" s="11">
        <f t="shared" si="23"/>
        <v>-94.055597475819923</v>
      </c>
      <c r="U70" s="15">
        <f t="shared" si="24"/>
        <v>-1.2825553853255593</v>
      </c>
      <c r="V70" s="16">
        <f>N70/_xlfn.XLOOKUP($A70,'Alle stillinger'!$A:$A,'Alle stillinger'!B:B)*100</f>
        <v>18.964361502702605</v>
      </c>
      <c r="W70" s="16">
        <f>O70/_xlfn.XLOOKUP($A70,'Alle stillinger'!$A:$A,'Alle stillinger'!C:C)*100</f>
        <v>18.94316870965568</v>
      </c>
      <c r="X70" s="17">
        <f t="shared" si="25"/>
        <v>-2.1192793046925118E-2</v>
      </c>
    </row>
    <row r="71" spans="1:24" x14ac:dyDescent="0.25">
      <c r="A71" s="10" t="s">
        <v>73</v>
      </c>
      <c r="B71" s="11">
        <f>_xlfn.XLOOKUP($A71,AdministrativeStoettefunktioner!$A:$A,AdministrativeStoettefunktioner!B:B)</f>
        <v>177.70409533847541</v>
      </c>
      <c r="C71" s="11">
        <f>_xlfn.XLOOKUP($A71,AdministrativeStoettefunktioner!$A:$A,AdministrativeStoettefunktioner!C:C)</f>
        <v>185.68549512168613</v>
      </c>
      <c r="D71" s="11">
        <f t="shared" si="13"/>
        <v>7.9813997832107191</v>
      </c>
      <c r="E71" s="15">
        <f t="shared" si="14"/>
        <v>4.4913988999569412</v>
      </c>
      <c r="F71" s="11">
        <f>_xlfn.XLOOKUP($A71,Decentraleledere!$A:$A,Decentraleledere!B:B)</f>
        <v>67</v>
      </c>
      <c r="G71" s="11">
        <f>_xlfn.XLOOKUP($A71,Decentraleledere!$A:$A,Decentraleledere!C:C)</f>
        <v>75.675676469295851</v>
      </c>
      <c r="H71" s="11">
        <f t="shared" si="15"/>
        <v>8.6756764692958512</v>
      </c>
      <c r="I71" s="15">
        <f t="shared" si="16"/>
        <v>12.9487708496953</v>
      </c>
      <c r="J71" s="11">
        <f>_xlfn.XLOOKUP($A71,Myndighedspersonale!$A:$A,Myndighedspersonale!B:B)</f>
        <v>90.685992204158012</v>
      </c>
      <c r="K71" s="11">
        <f>_xlfn.XLOOKUP($A71,Myndighedspersonale!$A:$A,Myndighedspersonale!C:C)</f>
        <v>88.002022200605296</v>
      </c>
      <c r="L71" s="11">
        <f t="shared" si="17"/>
        <v>-2.6839700035527159</v>
      </c>
      <c r="M71" s="15">
        <f t="shared" si="18"/>
        <v>-2.9596301901956301</v>
      </c>
      <c r="N71" s="11">
        <f t="shared" si="19"/>
        <v>335.39008754263341</v>
      </c>
      <c r="O71" s="11">
        <f t="shared" si="20"/>
        <v>349.36319379158726</v>
      </c>
      <c r="P71" s="11">
        <f t="shared" si="21"/>
        <v>13.973106248953854</v>
      </c>
      <c r="Q71" s="15">
        <f t="shared" si="22"/>
        <v>4.1662251712128047</v>
      </c>
      <c r="R71" s="11">
        <f>_xlfn.XLOOKUP($A71,'Alle stillinger'!$A:$A,'Alle stillinger'!B:B)</f>
        <v>1887.1067359282413</v>
      </c>
      <c r="S71" s="11">
        <f>_xlfn.XLOOKUP($A71,'Alle stillinger'!$A:$A,'Alle stillinger'!C:C)</f>
        <v>1851.6565452083187</v>
      </c>
      <c r="T71" s="11">
        <f t="shared" si="23"/>
        <v>-35.450190719922603</v>
      </c>
      <c r="U71" s="15">
        <f t="shared" si="24"/>
        <v>-1.8785471984702102</v>
      </c>
      <c r="V71" s="16">
        <f>N71/_xlfn.XLOOKUP($A71,'Alle stillinger'!$A:$A,'Alle stillinger'!B:B)*100</f>
        <v>17.772714238003061</v>
      </c>
      <c r="W71" s="16">
        <f>O71/_xlfn.XLOOKUP($A71,'Alle stillinger'!$A:$A,'Alle stillinger'!C:C)*100</f>
        <v>18.867602347512157</v>
      </c>
      <c r="X71" s="17">
        <f t="shared" si="25"/>
        <v>1.0948881095090961</v>
      </c>
    </row>
    <row r="72" spans="1:24" ht="45" x14ac:dyDescent="0.25">
      <c r="A72" s="10" t="s">
        <v>79</v>
      </c>
      <c r="B72" s="11">
        <f>_xlfn.XLOOKUP($A72,AdministrativeStoettefunktioner!$A:$A,AdministrativeStoettefunktioner!B:B)</f>
        <v>306.3115369506163</v>
      </c>
      <c r="C72" s="11">
        <f>_xlfn.XLOOKUP($A72,AdministrativeStoettefunktioner!$A:$A,AdministrativeStoettefunktioner!C:C)</f>
        <v>335.55334895981986</v>
      </c>
      <c r="D72" s="11">
        <f t="shared" si="13"/>
        <v>29.241812009203556</v>
      </c>
      <c r="E72" s="15">
        <f t="shared" si="14"/>
        <v>9.5464285479779161</v>
      </c>
      <c r="F72" s="11">
        <f>_xlfn.XLOOKUP($A72,Decentraleledere!$A:$A,Decentraleledere!B:B)</f>
        <v>192.1224665215446</v>
      </c>
      <c r="G72" s="11">
        <f>_xlfn.XLOOKUP($A72,Decentraleledere!$A:$A,Decentraleledere!C:C)</f>
        <v>189.13891708878268</v>
      </c>
      <c r="H72" s="11">
        <f t="shared" si="15"/>
        <v>-2.9835494327619188</v>
      </c>
      <c r="I72" s="15">
        <f t="shared" si="16"/>
        <v>-1.5529414580086831</v>
      </c>
      <c r="J72" s="11">
        <f>_xlfn.XLOOKUP($A72,Myndighedspersonale!$A:$A,Myndighedspersonale!B:B)</f>
        <v>190.9235314653647</v>
      </c>
      <c r="K72" s="11">
        <f>_xlfn.XLOOKUP($A72,Myndighedspersonale!$A:$A,Myndighedspersonale!C:C)</f>
        <v>185.68264141223108</v>
      </c>
      <c r="L72" s="11">
        <f t="shared" si="17"/>
        <v>-5.2408900531336258</v>
      </c>
      <c r="M72" s="15">
        <f t="shared" si="18"/>
        <v>-2.7450204869504899</v>
      </c>
      <c r="N72" s="11">
        <f t="shared" si="19"/>
        <v>689.35753493752554</v>
      </c>
      <c r="O72" s="11">
        <f t="shared" si="20"/>
        <v>710.37490746083358</v>
      </c>
      <c r="P72" s="11">
        <f t="shared" si="21"/>
        <v>21.01737252330804</v>
      </c>
      <c r="Q72" s="15">
        <f t="shared" si="22"/>
        <v>3.0488348147544051</v>
      </c>
      <c r="R72" s="11">
        <f>_xlfn.XLOOKUP($A72,'Alle stillinger'!$A:$A,'Alle stillinger'!B:B)</f>
        <v>3515.3301018226034</v>
      </c>
      <c r="S72" s="11">
        <f>_xlfn.XLOOKUP($A72,'Alle stillinger'!$A:$A,'Alle stillinger'!C:C)</f>
        <v>3519.4293548652663</v>
      </c>
      <c r="T72" s="11">
        <f t="shared" si="23"/>
        <v>4.0992530426628946</v>
      </c>
      <c r="U72" s="15">
        <f t="shared" si="24"/>
        <v>0.11661075699654899</v>
      </c>
      <c r="V72" s="16">
        <f>N72/_xlfn.XLOOKUP($A72,'Alle stillinger'!$A:$A,'Alle stillinger'!B:B)*100</f>
        <v>19.610037036923284</v>
      </c>
      <c r="W72" s="16">
        <f>O72/_xlfn.XLOOKUP($A72,'Alle stillinger'!$A:$A,'Alle stillinger'!C:C)*100</f>
        <v>20.184377517872605</v>
      </c>
      <c r="X72" s="17">
        <f t="shared" si="25"/>
        <v>0.57434048094932066</v>
      </c>
    </row>
    <row r="73" spans="1:24" x14ac:dyDescent="0.25">
      <c r="A73" s="10" t="s">
        <v>80</v>
      </c>
      <c r="B73" s="11">
        <f>_xlfn.XLOOKUP($A73,AdministrativeStoettefunktioner!$A:$A,AdministrativeStoettefunktioner!B:B)</f>
        <v>252.6069334138993</v>
      </c>
      <c r="C73" s="11">
        <f>_xlfn.XLOOKUP($A73,AdministrativeStoettefunktioner!$A:$A,AdministrativeStoettefunktioner!C:C)</f>
        <v>275.99338851932367</v>
      </c>
      <c r="D73" s="11">
        <f t="shared" si="13"/>
        <v>23.386455105424375</v>
      </c>
      <c r="E73" s="15">
        <f t="shared" si="14"/>
        <v>9.258041649674519</v>
      </c>
      <c r="F73" s="11">
        <f>_xlfn.XLOOKUP($A73,Decentraleledere!$A:$A,Decentraleledere!B:B)</f>
        <v>100.39189999999999</v>
      </c>
      <c r="G73" s="11">
        <f>_xlfn.XLOOKUP($A73,Decentraleledere!$A:$A,Decentraleledere!C:C)</f>
        <v>103.86773406113537</v>
      </c>
      <c r="H73" s="11">
        <f t="shared" si="15"/>
        <v>3.4758340611353731</v>
      </c>
      <c r="I73" s="15">
        <f t="shared" si="16"/>
        <v>3.4622654428647861</v>
      </c>
      <c r="J73" s="11">
        <f>_xlfn.XLOOKUP($A73,Myndighedspersonale!$A:$A,Myndighedspersonale!B:B)</f>
        <v>130.04891179820365</v>
      </c>
      <c r="K73" s="11">
        <f>_xlfn.XLOOKUP($A73,Myndighedspersonale!$A:$A,Myndighedspersonale!C:C)</f>
        <v>138.18056104185857</v>
      </c>
      <c r="L73" s="11">
        <f t="shared" si="17"/>
        <v>8.1316492436549197</v>
      </c>
      <c r="M73" s="15">
        <f t="shared" si="18"/>
        <v>6.252762234775763</v>
      </c>
      <c r="N73" s="11">
        <f t="shared" si="19"/>
        <v>483.047745212103</v>
      </c>
      <c r="O73" s="11">
        <f t="shared" si="20"/>
        <v>518.04168362231758</v>
      </c>
      <c r="P73" s="11">
        <f t="shared" si="21"/>
        <v>34.993938410214582</v>
      </c>
      <c r="Q73" s="15">
        <f t="shared" si="22"/>
        <v>7.2444057046263568</v>
      </c>
      <c r="R73" s="11">
        <f>_xlfn.XLOOKUP($A73,'Alle stillinger'!$A:$A,'Alle stillinger'!B:B)</f>
        <v>2323.5689073899975</v>
      </c>
      <c r="S73" s="11">
        <f>_xlfn.XLOOKUP($A73,'Alle stillinger'!$A:$A,'Alle stillinger'!C:C)</f>
        <v>2387.7800772936293</v>
      </c>
      <c r="T73" s="11">
        <f t="shared" si="23"/>
        <v>64.211169903631799</v>
      </c>
      <c r="U73" s="15">
        <f t="shared" si="24"/>
        <v>2.7634717308968675</v>
      </c>
      <c r="V73" s="16">
        <f>N73/_xlfn.XLOOKUP($A73,'Alle stillinger'!$A:$A,'Alle stillinger'!B:B)*100</f>
        <v>20.789043254787636</v>
      </c>
      <c r="W73" s="16">
        <f>O73/_xlfn.XLOOKUP($A73,'Alle stillinger'!$A:$A,'Alle stillinger'!C:C)*100</f>
        <v>21.695535889112502</v>
      </c>
      <c r="X73" s="17">
        <f t="shared" si="25"/>
        <v>0.90649263432486649</v>
      </c>
    </row>
    <row r="74" spans="1:24" x14ac:dyDescent="0.25">
      <c r="A74" s="10" t="s">
        <v>81</v>
      </c>
      <c r="B74" s="11">
        <f>_xlfn.XLOOKUP($A74,AdministrativeStoettefunktioner!$A:$A,AdministrativeStoettefunktioner!B:B)</f>
        <v>634.75722137207015</v>
      </c>
      <c r="C74" s="11">
        <f>_xlfn.XLOOKUP($A74,AdministrativeStoettefunktioner!$A:$A,AdministrativeStoettefunktioner!C:C)</f>
        <v>655.31410321922021</v>
      </c>
      <c r="D74" s="11">
        <f t="shared" si="13"/>
        <v>20.556881847150066</v>
      </c>
      <c r="E74" s="15">
        <f t="shared" si="14"/>
        <v>3.2385424151166005</v>
      </c>
      <c r="F74" s="11">
        <f>_xlfn.XLOOKUP($A74,Decentraleledere!$A:$A,Decentraleledere!B:B)</f>
        <v>269.727887387306</v>
      </c>
      <c r="G74" s="11">
        <f>_xlfn.XLOOKUP($A74,Decentraleledere!$A:$A,Decentraleledere!C:C)</f>
        <v>259.9614002132621</v>
      </c>
      <c r="H74" s="11">
        <f t="shared" si="15"/>
        <v>-9.7664871740439025</v>
      </c>
      <c r="I74" s="15">
        <f t="shared" si="16"/>
        <v>-3.6208666699784251</v>
      </c>
      <c r="J74" s="11">
        <f>_xlfn.XLOOKUP($A74,Myndighedspersonale!$A:$A,Myndighedspersonale!B:B)</f>
        <v>302.33066895136341</v>
      </c>
      <c r="K74" s="11">
        <f>_xlfn.XLOOKUP($A74,Myndighedspersonale!$A:$A,Myndighedspersonale!C:C)</f>
        <v>292.73206600987459</v>
      </c>
      <c r="L74" s="11">
        <f t="shared" si="17"/>
        <v>-9.5986029414888208</v>
      </c>
      <c r="M74" s="15">
        <f t="shared" si="18"/>
        <v>-3.1748690844966738</v>
      </c>
      <c r="N74" s="11">
        <f t="shared" si="19"/>
        <v>1206.8157777107394</v>
      </c>
      <c r="O74" s="11">
        <f t="shared" si="20"/>
        <v>1208.007569442357</v>
      </c>
      <c r="P74" s="11">
        <f t="shared" si="21"/>
        <v>1.1917917316175135</v>
      </c>
      <c r="Q74" s="15">
        <f t="shared" si="22"/>
        <v>9.8755067146890821E-2</v>
      </c>
      <c r="R74" s="11">
        <f>_xlfn.XLOOKUP($A74,'Alle stillinger'!$A:$A,'Alle stillinger'!B:B)</f>
        <v>6153.3951652323994</v>
      </c>
      <c r="S74" s="11">
        <f>_xlfn.XLOOKUP($A74,'Alle stillinger'!$A:$A,'Alle stillinger'!C:C)</f>
        <v>6222.2827440404371</v>
      </c>
      <c r="T74" s="11">
        <f t="shared" si="23"/>
        <v>68.887578808037688</v>
      </c>
      <c r="U74" s="15">
        <f t="shared" si="24"/>
        <v>1.1195051992965248</v>
      </c>
      <c r="V74" s="16">
        <f>N74/_xlfn.XLOOKUP($A74,'Alle stillinger'!$A:$A,'Alle stillinger'!B:B)*100</f>
        <v>19.612193680156096</v>
      </c>
      <c r="W74" s="16">
        <f>O74/_xlfn.XLOOKUP($A74,'Alle stillinger'!$A:$A,'Alle stillinger'!C:C)*100</f>
        <v>19.414218529354997</v>
      </c>
      <c r="X74" s="17">
        <f t="shared" si="25"/>
        <v>-0.19797515080109918</v>
      </c>
    </row>
    <row r="75" spans="1:24" ht="30" x14ac:dyDescent="0.25">
      <c r="A75" s="10" t="s">
        <v>82</v>
      </c>
      <c r="B75" s="11">
        <f>_xlfn.XLOOKUP($A75,AdministrativeStoettefunktioner!$A:$A,AdministrativeStoettefunktioner!B:B)</f>
        <v>416.38355162200901</v>
      </c>
      <c r="C75" s="11">
        <f>_xlfn.XLOOKUP($A75,AdministrativeStoettefunktioner!$A:$A,AdministrativeStoettefunktioner!C:C)</f>
        <v>422.05187981549244</v>
      </c>
      <c r="D75" s="11">
        <f t="shared" si="13"/>
        <v>5.6683281934834326</v>
      </c>
      <c r="E75" s="15">
        <f t="shared" si="14"/>
        <v>1.361323753400594</v>
      </c>
      <c r="F75" s="11">
        <f>_xlfn.XLOOKUP($A75,Decentraleledere!$A:$A,Decentraleledere!B:B)</f>
        <v>186.22304048658765</v>
      </c>
      <c r="G75" s="11">
        <f>_xlfn.XLOOKUP($A75,Decentraleledere!$A:$A,Decentraleledere!C:C)</f>
        <v>186.63442308157303</v>
      </c>
      <c r="H75" s="11">
        <f t="shared" si="15"/>
        <v>0.41138259498538332</v>
      </c>
      <c r="I75" s="15">
        <f t="shared" si="16"/>
        <v>0.22090853737027905</v>
      </c>
      <c r="J75" s="11">
        <f>_xlfn.XLOOKUP($A75,Myndighedspersonale!$A:$A,Myndighedspersonale!B:B)</f>
        <v>97.240206432733345</v>
      </c>
      <c r="K75" s="11">
        <f>_xlfn.XLOOKUP($A75,Myndighedspersonale!$A:$A,Myndighedspersonale!C:C)</f>
        <v>103.22547140483861</v>
      </c>
      <c r="L75" s="11">
        <f t="shared" si="17"/>
        <v>5.98526497210527</v>
      </c>
      <c r="M75" s="15">
        <f t="shared" si="18"/>
        <v>6.1551339632805311</v>
      </c>
      <c r="N75" s="11">
        <f t="shared" si="19"/>
        <v>699.84679854133003</v>
      </c>
      <c r="O75" s="11">
        <f t="shared" si="20"/>
        <v>711.91177430190407</v>
      </c>
      <c r="P75" s="11">
        <f t="shared" si="21"/>
        <v>12.064975760574043</v>
      </c>
      <c r="Q75" s="15">
        <f t="shared" si="22"/>
        <v>1.7239452671242785</v>
      </c>
      <c r="R75" s="11">
        <f>_xlfn.XLOOKUP($A75,'Alle stillinger'!$A:$A,'Alle stillinger'!B:B)</f>
        <v>3766.8780297711282</v>
      </c>
      <c r="S75" s="11">
        <f>_xlfn.XLOOKUP($A75,'Alle stillinger'!$A:$A,'Alle stillinger'!C:C)</f>
        <v>3788.6552812657824</v>
      </c>
      <c r="T75" s="11">
        <f t="shared" si="23"/>
        <v>21.777251494654138</v>
      </c>
      <c r="U75" s="15">
        <f t="shared" si="24"/>
        <v>0.57812467838193582</v>
      </c>
      <c r="V75" s="16">
        <f>N75/_xlfn.XLOOKUP($A75,'Alle stillinger'!$A:$A,'Alle stillinger'!B:B)*100</f>
        <v>18.5789609594514</v>
      </c>
      <c r="W75" s="16">
        <f>O75/_xlfn.XLOOKUP($A75,'Alle stillinger'!$A:$A,'Alle stillinger'!C:C)*100</f>
        <v>18.790618872669139</v>
      </c>
      <c r="X75" s="17">
        <f t="shared" si="25"/>
        <v>0.21165791321773852</v>
      </c>
    </row>
    <row r="76" spans="1:24" x14ac:dyDescent="0.25">
      <c r="A76" s="10" t="s">
        <v>83</v>
      </c>
      <c r="B76" s="11">
        <f>_xlfn.XLOOKUP($A76,AdministrativeStoettefunktioner!$A:$A,AdministrativeStoettefunktioner!B:B)</f>
        <v>350.33993690920016</v>
      </c>
      <c r="C76" s="11">
        <f>_xlfn.XLOOKUP($A76,AdministrativeStoettefunktioner!$A:$A,AdministrativeStoettefunktioner!C:C)</f>
        <v>367.36932036931177</v>
      </c>
      <c r="D76" s="11">
        <f t="shared" si="13"/>
        <v>17.029383460111603</v>
      </c>
      <c r="E76" s="15">
        <f t="shared" si="14"/>
        <v>4.8608170710852239</v>
      </c>
      <c r="F76" s="11">
        <f>_xlfn.XLOOKUP($A76,Decentraleledere!$A:$A,Decentraleledere!B:B)</f>
        <v>153.77843200249529</v>
      </c>
      <c r="G76" s="11">
        <f>_xlfn.XLOOKUP($A76,Decentraleledere!$A:$A,Decentraleledere!C:C)</f>
        <v>155.57558097317531</v>
      </c>
      <c r="H76" s="11">
        <f t="shared" si="15"/>
        <v>1.7971489706800128</v>
      </c>
      <c r="I76" s="15">
        <f t="shared" si="16"/>
        <v>1.1686612662631723</v>
      </c>
      <c r="J76" s="11">
        <f>_xlfn.XLOOKUP($A76,Myndighedspersonale!$A:$A,Myndighedspersonale!B:B)</f>
        <v>149.945334954099</v>
      </c>
      <c r="K76" s="11">
        <f>_xlfn.XLOOKUP($A76,Myndighedspersonale!$A:$A,Myndighedspersonale!C:C)</f>
        <v>145.56897200594781</v>
      </c>
      <c r="L76" s="11">
        <f t="shared" si="17"/>
        <v>-4.3763629481511828</v>
      </c>
      <c r="M76" s="15">
        <f t="shared" si="18"/>
        <v>-2.9186389489815521</v>
      </c>
      <c r="N76" s="11">
        <f t="shared" si="19"/>
        <v>654.06370386579442</v>
      </c>
      <c r="O76" s="11">
        <f t="shared" si="20"/>
        <v>668.51387334843491</v>
      </c>
      <c r="P76" s="11">
        <f t="shared" si="21"/>
        <v>14.45016948264049</v>
      </c>
      <c r="Q76" s="15">
        <f t="shared" si="22"/>
        <v>2.2092908377630267</v>
      </c>
      <c r="R76" s="11">
        <f>_xlfn.XLOOKUP($A76,'Alle stillinger'!$A:$A,'Alle stillinger'!B:B)</f>
        <v>3331.3902945627069</v>
      </c>
      <c r="S76" s="11">
        <f>_xlfn.XLOOKUP($A76,'Alle stillinger'!$A:$A,'Alle stillinger'!C:C)</f>
        <v>3348.4734395255991</v>
      </c>
      <c r="T76" s="11">
        <f t="shared" si="23"/>
        <v>17.08314496289222</v>
      </c>
      <c r="U76" s="15">
        <f t="shared" si="24"/>
        <v>0.51279326204360665</v>
      </c>
      <c r="V76" s="16">
        <f>N76/_xlfn.XLOOKUP($A76,'Alle stillinger'!$A:$A,'Alle stillinger'!B:B)*100</f>
        <v>19.63335562732825</v>
      </c>
      <c r="W76" s="16">
        <f>O76/_xlfn.XLOOKUP($A76,'Alle stillinger'!$A:$A,'Alle stillinger'!C:C)*100</f>
        <v>19.964735734715809</v>
      </c>
      <c r="X76" s="17">
        <f t="shared" si="25"/>
        <v>0.33138010738755952</v>
      </c>
    </row>
    <row r="77" spans="1:24" x14ac:dyDescent="0.25">
      <c r="A77" s="10" t="s">
        <v>84</v>
      </c>
      <c r="B77" s="11">
        <f>_xlfn.XLOOKUP($A77,AdministrativeStoettefunktioner!$A:$A,AdministrativeStoettefunktioner!B:B)</f>
        <v>32.972900000000003</v>
      </c>
      <c r="C77" s="11">
        <f>_xlfn.XLOOKUP($A77,AdministrativeStoettefunktioner!$A:$A,AdministrativeStoettefunktioner!C:C)</f>
        <v>32.840012625778769</v>
      </c>
      <c r="D77" s="11">
        <f t="shared" si="13"/>
        <v>-0.13288737422123376</v>
      </c>
      <c r="E77" s="15">
        <f t="shared" si="14"/>
        <v>-0.40301997768238085</v>
      </c>
      <c r="F77" s="11">
        <f>_xlfn.XLOOKUP($A77,Decentraleledere!$A:$A,Decentraleledere!B:B)</f>
        <v>0</v>
      </c>
      <c r="G77" s="11">
        <f>_xlfn.XLOOKUP($A77,Decentraleledere!$A:$A,Decentraleledere!C:C)</f>
        <v>0</v>
      </c>
      <c r="H77" s="11">
        <f t="shared" si="15"/>
        <v>0</v>
      </c>
      <c r="I77" s="15" t="e">
        <f t="shared" si="16"/>
        <v>#DIV/0!</v>
      </c>
      <c r="J77" s="11">
        <f>_xlfn.XLOOKUP($A77,Myndighedspersonale!$A:$A,Myndighedspersonale!B:B)</f>
        <v>7.5404999999999998</v>
      </c>
      <c r="K77" s="11">
        <f>_xlfn.XLOOKUP($A77,Myndighedspersonale!$A:$A,Myndighedspersonale!C:C)</f>
        <v>8</v>
      </c>
      <c r="L77" s="11">
        <f t="shared" si="17"/>
        <v>0.45950000000000024</v>
      </c>
      <c r="M77" s="15">
        <f t="shared" si="18"/>
        <v>6.0937603607187887</v>
      </c>
      <c r="N77" s="11">
        <f t="shared" si="19"/>
        <v>40.513400000000004</v>
      </c>
      <c r="O77" s="11">
        <f t="shared" si="20"/>
        <v>40.840012625778769</v>
      </c>
      <c r="P77" s="11">
        <f t="shared" si="21"/>
        <v>0.32661262577876471</v>
      </c>
      <c r="Q77" s="15">
        <f t="shared" si="22"/>
        <v>0.8061841903635949</v>
      </c>
      <c r="R77" s="11">
        <f>_xlfn.XLOOKUP($A77,'Alle stillinger'!$A:$A,'Alle stillinger'!B:B)</f>
        <v>266.52412569258837</v>
      </c>
      <c r="S77" s="11">
        <f>_xlfn.XLOOKUP($A77,'Alle stillinger'!$A:$A,'Alle stillinger'!C:C)</f>
        <v>274.19668543789396</v>
      </c>
      <c r="T77" s="11">
        <f t="shared" si="23"/>
        <v>7.6725597453055912</v>
      </c>
      <c r="U77" s="15">
        <f t="shared" si="24"/>
        <v>2.8787486781422555</v>
      </c>
      <c r="V77" s="16">
        <f>N77/_xlfn.XLOOKUP($A77,'Alle stillinger'!$A:$A,'Alle stillinger'!B:B)*100</f>
        <v>15.20065018306394</v>
      </c>
      <c r="W77" s="16">
        <f>O77/_xlfn.XLOOKUP($A77,'Alle stillinger'!$A:$A,'Alle stillinger'!C:C)*100</f>
        <v>14.894422432771934</v>
      </c>
      <c r="X77" s="17">
        <f t="shared" si="25"/>
        <v>-0.30622775029200611</v>
      </c>
    </row>
    <row r="78" spans="1:24" ht="30" x14ac:dyDescent="0.25">
      <c r="A78" s="10" t="s">
        <v>85</v>
      </c>
      <c r="B78" s="11">
        <f>_xlfn.XLOOKUP($A78,AdministrativeStoettefunktioner!$A:$A,AdministrativeStoettefunktioner!B:B)</f>
        <v>613.35037293389064</v>
      </c>
      <c r="C78" s="11">
        <f>_xlfn.XLOOKUP($A78,AdministrativeStoettefunktioner!$A:$A,AdministrativeStoettefunktioner!C:C)</f>
        <v>634.93269877460921</v>
      </c>
      <c r="D78" s="11">
        <f t="shared" si="13"/>
        <v>21.582325840718568</v>
      </c>
      <c r="E78" s="15">
        <f t="shared" si="14"/>
        <v>3.5187597159975637</v>
      </c>
      <c r="F78" s="11">
        <f>_xlfn.XLOOKUP($A78,Decentraleledere!$A:$A,Decentraleledere!B:B)</f>
        <v>260.68695202792446</v>
      </c>
      <c r="G78" s="11">
        <f>_xlfn.XLOOKUP($A78,Decentraleledere!$A:$A,Decentraleledere!C:C)</f>
        <v>264.70518709599997</v>
      </c>
      <c r="H78" s="11">
        <f t="shared" si="15"/>
        <v>4.0182350680755121</v>
      </c>
      <c r="I78" s="15">
        <f t="shared" si="16"/>
        <v>1.5414024510306461</v>
      </c>
      <c r="J78" s="11">
        <f>_xlfn.XLOOKUP($A78,Myndighedspersonale!$A:$A,Myndighedspersonale!B:B)</f>
        <v>445.84336213640381</v>
      </c>
      <c r="K78" s="11">
        <f>_xlfn.XLOOKUP($A78,Myndighedspersonale!$A:$A,Myndighedspersonale!C:C)</f>
        <v>449.56061923264645</v>
      </c>
      <c r="L78" s="11">
        <f t="shared" si="17"/>
        <v>3.7172570962426335</v>
      </c>
      <c r="M78" s="15">
        <f t="shared" si="18"/>
        <v>0.83375853762410723</v>
      </c>
      <c r="N78" s="11">
        <f t="shared" si="19"/>
        <v>1319.8806870982189</v>
      </c>
      <c r="O78" s="11">
        <f t="shared" si="20"/>
        <v>1349.1985051032557</v>
      </c>
      <c r="P78" s="11">
        <f t="shared" si="21"/>
        <v>29.31781800503677</v>
      </c>
      <c r="Q78" s="15">
        <f t="shared" si="22"/>
        <v>2.2212475939391547</v>
      </c>
      <c r="R78" s="11">
        <f>_xlfn.XLOOKUP($A78,'Alle stillinger'!$A:$A,'Alle stillinger'!B:B)</f>
        <v>6987.3006244084199</v>
      </c>
      <c r="S78" s="11">
        <f>_xlfn.XLOOKUP($A78,'Alle stillinger'!$A:$A,'Alle stillinger'!C:C)</f>
        <v>7062.1172752919965</v>
      </c>
      <c r="T78" s="11">
        <f t="shared" si="23"/>
        <v>74.816650883576585</v>
      </c>
      <c r="U78" s="15">
        <f t="shared" si="24"/>
        <v>1.0707518526141979</v>
      </c>
      <c r="V78" s="16">
        <f>N78/_xlfn.XLOOKUP($A78,'Alle stillinger'!$A:$A,'Alle stillinger'!B:B)*100</f>
        <v>18.889708029557788</v>
      </c>
      <c r="W78" s="16">
        <f>O78/_xlfn.XLOOKUP($A78,'Alle stillinger'!$A:$A,'Alle stillinger'!C:C)*100</f>
        <v>19.104730954039141</v>
      </c>
      <c r="X78" s="17">
        <f t="shared" si="25"/>
        <v>0.21502292448135307</v>
      </c>
    </row>
    <row r="79" spans="1:24" ht="30" x14ac:dyDescent="0.25">
      <c r="A79" s="10" t="s">
        <v>86</v>
      </c>
      <c r="B79" s="11">
        <f>_xlfn.XLOOKUP($A79,AdministrativeStoettefunktioner!$A:$A,AdministrativeStoettefunktioner!B:B)</f>
        <v>356.83915107513462</v>
      </c>
      <c r="C79" s="11">
        <f>_xlfn.XLOOKUP($A79,AdministrativeStoettefunktioner!$A:$A,AdministrativeStoettefunktioner!C:C)</f>
        <v>359.46968510434317</v>
      </c>
      <c r="D79" s="11">
        <f t="shared" si="13"/>
        <v>2.6305340292085475</v>
      </c>
      <c r="E79" s="15">
        <f t="shared" si="14"/>
        <v>0.73717640603137546</v>
      </c>
      <c r="F79" s="11">
        <f>_xlfn.XLOOKUP($A79,Decentraleledere!$A:$A,Decentraleledere!B:B)</f>
        <v>202.8681175253169</v>
      </c>
      <c r="G79" s="11">
        <f>_xlfn.XLOOKUP($A79,Decentraleledere!$A:$A,Decentraleledere!C:C)</f>
        <v>204.83240000000001</v>
      </c>
      <c r="H79" s="11">
        <f t="shared" si="15"/>
        <v>1.9642824746831025</v>
      </c>
      <c r="I79" s="15">
        <f t="shared" si="16"/>
        <v>0.96825587906289412</v>
      </c>
      <c r="J79" s="11">
        <f>_xlfn.XLOOKUP($A79,Myndighedspersonale!$A:$A,Myndighedspersonale!B:B)</f>
        <v>241.79306929156269</v>
      </c>
      <c r="K79" s="11">
        <f>_xlfn.XLOOKUP($A79,Myndighedspersonale!$A:$A,Myndighedspersonale!C:C)</f>
        <v>244.48892995216261</v>
      </c>
      <c r="L79" s="11">
        <f t="shared" si="17"/>
        <v>2.6958606605999194</v>
      </c>
      <c r="M79" s="15">
        <f t="shared" si="18"/>
        <v>1.114945382222331</v>
      </c>
      <c r="N79" s="11">
        <f t="shared" si="19"/>
        <v>801.50033789201416</v>
      </c>
      <c r="O79" s="11">
        <f t="shared" si="20"/>
        <v>808.79101505650578</v>
      </c>
      <c r="P79" s="11">
        <f t="shared" si="21"/>
        <v>7.2906771644916262</v>
      </c>
      <c r="Q79" s="15">
        <f t="shared" si="22"/>
        <v>0.90962870753947167</v>
      </c>
      <c r="R79" s="11">
        <f>_xlfn.XLOOKUP($A79,'Alle stillinger'!$A:$A,'Alle stillinger'!B:B)</f>
        <v>5241.2953644015533</v>
      </c>
      <c r="S79" s="11">
        <f>_xlfn.XLOOKUP($A79,'Alle stillinger'!$A:$A,'Alle stillinger'!C:C)</f>
        <v>5353.9054763131371</v>
      </c>
      <c r="T79" s="11">
        <f t="shared" si="23"/>
        <v>112.61011191158377</v>
      </c>
      <c r="U79" s="15">
        <f t="shared" si="24"/>
        <v>2.1485168089633411</v>
      </c>
      <c r="V79" s="16">
        <f>N79/_xlfn.XLOOKUP($A79,'Alle stillinger'!$A:$A,'Alle stillinger'!B:B)*100</f>
        <v>15.292027679564454</v>
      </c>
      <c r="W79" s="16">
        <f>O79/_xlfn.XLOOKUP($A79,'Alle stillinger'!$A:$A,'Alle stillinger'!C:C)*100</f>
        <v>15.106561343579491</v>
      </c>
      <c r="X79" s="17">
        <f t="shared" si="25"/>
        <v>-0.18546633598496243</v>
      </c>
    </row>
    <row r="80" spans="1:24" x14ac:dyDescent="0.25">
      <c r="A80" s="10" t="s">
        <v>87</v>
      </c>
      <c r="B80" s="11">
        <f>_xlfn.XLOOKUP($A80,AdministrativeStoettefunktioner!$A:$A,AdministrativeStoettefunktioner!B:B)</f>
        <v>350.74454563593582</v>
      </c>
      <c r="C80" s="11">
        <f>_xlfn.XLOOKUP($A80,AdministrativeStoettefunktioner!$A:$A,AdministrativeStoettefunktioner!C:C)</f>
        <v>381.23574341327509</v>
      </c>
      <c r="D80" s="11">
        <f t="shared" si="13"/>
        <v>30.491197777339266</v>
      </c>
      <c r="E80" s="15">
        <f t="shared" si="14"/>
        <v>8.6932778162111113</v>
      </c>
      <c r="F80" s="11">
        <f>_xlfn.XLOOKUP($A80,Decentraleledere!$A:$A,Decentraleledere!B:B)</f>
        <v>134.18640708654115</v>
      </c>
      <c r="G80" s="11">
        <f>_xlfn.XLOOKUP($A80,Decentraleledere!$A:$A,Decentraleledere!C:C)</f>
        <v>149.04921926847922</v>
      </c>
      <c r="H80" s="11">
        <f t="shared" si="15"/>
        <v>14.862812181938068</v>
      </c>
      <c r="I80" s="15">
        <f t="shared" si="16"/>
        <v>11.076242746668491</v>
      </c>
      <c r="J80" s="11">
        <f>_xlfn.XLOOKUP($A80,Myndighedspersonale!$A:$A,Myndighedspersonale!B:B)</f>
        <v>149.33669724890075</v>
      </c>
      <c r="K80" s="11">
        <f>_xlfn.XLOOKUP($A80,Myndighedspersonale!$A:$A,Myndighedspersonale!C:C)</f>
        <v>158.84521930524156</v>
      </c>
      <c r="L80" s="11">
        <f t="shared" si="17"/>
        <v>9.5085220563408086</v>
      </c>
      <c r="M80" s="15">
        <f t="shared" si="18"/>
        <v>6.367170448729607</v>
      </c>
      <c r="N80" s="11">
        <f t="shared" si="19"/>
        <v>634.26764997137775</v>
      </c>
      <c r="O80" s="11">
        <f t="shared" si="20"/>
        <v>689.13018198699592</v>
      </c>
      <c r="P80" s="11">
        <f t="shared" si="21"/>
        <v>54.862532015618171</v>
      </c>
      <c r="Q80" s="15">
        <f t="shared" si="22"/>
        <v>8.649744633530327</v>
      </c>
      <c r="R80" s="11">
        <f>_xlfn.XLOOKUP($A80,'Alle stillinger'!$A:$A,'Alle stillinger'!B:B)</f>
        <v>3341.1903587115144</v>
      </c>
      <c r="S80" s="11">
        <f>_xlfn.XLOOKUP($A80,'Alle stillinger'!$A:$A,'Alle stillinger'!C:C)</f>
        <v>3363.0272060029656</v>
      </c>
      <c r="T80" s="11">
        <f t="shared" si="23"/>
        <v>21.836847291451249</v>
      </c>
      <c r="U80" s="15">
        <f t="shared" si="24"/>
        <v>0.65356489595140388</v>
      </c>
      <c r="V80" s="16">
        <f>N80/_xlfn.XLOOKUP($A80,'Alle stillinger'!$A:$A,'Alle stillinger'!B:B)*100</f>
        <v>18.983283856235435</v>
      </c>
      <c r="W80" s="16">
        <f>O80/_xlfn.XLOOKUP($A80,'Alle stillinger'!$A:$A,'Alle stillinger'!C:C)*100</f>
        <v>20.491365064097796</v>
      </c>
      <c r="X80" s="17">
        <f t="shared" si="25"/>
        <v>1.5080812078623609</v>
      </c>
    </row>
    <row r="81" spans="1:24" x14ac:dyDescent="0.25">
      <c r="A81" s="10" t="s">
        <v>88</v>
      </c>
      <c r="B81" s="11">
        <f>_xlfn.XLOOKUP($A81,AdministrativeStoettefunktioner!$A:$A,AdministrativeStoettefunktioner!B:B)</f>
        <v>517.89280543089944</v>
      </c>
      <c r="C81" s="11">
        <f>_xlfn.XLOOKUP($A81,AdministrativeStoettefunktioner!$A:$A,AdministrativeStoettefunktioner!C:C)</f>
        <v>555.14298437333116</v>
      </c>
      <c r="D81" s="11">
        <f t="shared" si="13"/>
        <v>37.250178942431717</v>
      </c>
      <c r="E81" s="15">
        <f t="shared" si="14"/>
        <v>7.1926426765937901</v>
      </c>
      <c r="F81" s="11">
        <f>_xlfn.XLOOKUP($A81,Decentraleledere!$A:$A,Decentraleledere!B:B)</f>
        <v>228.90233705684383</v>
      </c>
      <c r="G81" s="11">
        <f>_xlfn.XLOOKUP($A81,Decentraleledere!$A:$A,Decentraleledere!C:C)</f>
        <v>229.86485445305931</v>
      </c>
      <c r="H81" s="11">
        <f t="shared" si="15"/>
        <v>0.96251739621547472</v>
      </c>
      <c r="I81" s="15">
        <f t="shared" si="16"/>
        <v>0.42049260334832261</v>
      </c>
      <c r="J81" s="11">
        <f>_xlfn.XLOOKUP($A81,Myndighedspersonale!$A:$A,Myndighedspersonale!B:B)</f>
        <v>378.56564757436684</v>
      </c>
      <c r="K81" s="11">
        <f>_xlfn.XLOOKUP($A81,Myndighedspersonale!$A:$A,Myndighedspersonale!C:C)</f>
        <v>392.73908215355959</v>
      </c>
      <c r="L81" s="11">
        <f t="shared" si="17"/>
        <v>14.173434579192758</v>
      </c>
      <c r="M81" s="15">
        <f t="shared" si="18"/>
        <v>3.7439832879734487</v>
      </c>
      <c r="N81" s="11">
        <f t="shared" si="19"/>
        <v>1125.36079006211</v>
      </c>
      <c r="O81" s="11">
        <f t="shared" si="20"/>
        <v>1177.7469209799501</v>
      </c>
      <c r="P81" s="11">
        <f t="shared" si="21"/>
        <v>52.386130917840092</v>
      </c>
      <c r="Q81" s="15">
        <f t="shared" si="22"/>
        <v>4.6550520846695607</v>
      </c>
      <c r="R81" s="11">
        <f>_xlfn.XLOOKUP($A81,'Alle stillinger'!$A:$A,'Alle stillinger'!B:B)</f>
        <v>5593.8435433214463</v>
      </c>
      <c r="S81" s="11">
        <f>_xlfn.XLOOKUP($A81,'Alle stillinger'!$A:$A,'Alle stillinger'!C:C)</f>
        <v>5607.2703486927958</v>
      </c>
      <c r="T81" s="11">
        <f t="shared" si="23"/>
        <v>13.426805371349474</v>
      </c>
      <c r="U81" s="15">
        <f t="shared" si="24"/>
        <v>0.24002826084365356</v>
      </c>
      <c r="V81" s="16">
        <f>N81/_xlfn.XLOOKUP($A81,'Alle stillinger'!$A:$A,'Alle stillinger'!B:B)*100</f>
        <v>20.117845294505798</v>
      </c>
      <c r="W81" s="16">
        <f>O81/_xlfn.XLOOKUP($A81,'Alle stillinger'!$A:$A,'Alle stillinger'!C:C)*100</f>
        <v>21.003926112721039</v>
      </c>
      <c r="X81" s="17">
        <f t="shared" si="25"/>
        <v>0.8860808182152411</v>
      </c>
    </row>
    <row r="82" spans="1:24" x14ac:dyDescent="0.25">
      <c r="A82" s="10" t="s">
        <v>89</v>
      </c>
      <c r="B82" s="11">
        <f>_xlfn.XLOOKUP($A82,AdministrativeStoettefunktioner!$A:$A,AdministrativeStoettefunktioner!B:B)</f>
        <v>168.5825622583227</v>
      </c>
      <c r="C82" s="11">
        <f>_xlfn.XLOOKUP($A82,AdministrativeStoettefunktioner!$A:$A,AdministrativeStoettefunktioner!C:C)</f>
        <v>163.64979952617298</v>
      </c>
      <c r="D82" s="11">
        <f t="shared" si="13"/>
        <v>-4.9327627321497118</v>
      </c>
      <c r="E82" s="15">
        <f t="shared" si="14"/>
        <v>-2.9260219242552106</v>
      </c>
      <c r="F82" s="11">
        <f>_xlfn.XLOOKUP($A82,Decentraleledere!$A:$A,Decentraleledere!B:B)</f>
        <v>51.472900000000003</v>
      </c>
      <c r="G82" s="11">
        <f>_xlfn.XLOOKUP($A82,Decentraleledere!$A:$A,Decentraleledere!C:C)</f>
        <v>56.675600000000003</v>
      </c>
      <c r="H82" s="11">
        <f t="shared" si="15"/>
        <v>5.2027000000000001</v>
      </c>
      <c r="I82" s="15">
        <f t="shared" si="16"/>
        <v>10.107648879313192</v>
      </c>
      <c r="J82" s="11">
        <f>_xlfn.XLOOKUP($A82,Myndighedspersonale!$A:$A,Myndighedspersonale!B:B)</f>
        <v>74.36752981845396</v>
      </c>
      <c r="K82" s="11">
        <f>_xlfn.XLOOKUP($A82,Myndighedspersonale!$A:$A,Myndighedspersonale!C:C)</f>
        <v>79.757806855484432</v>
      </c>
      <c r="L82" s="11">
        <f t="shared" si="17"/>
        <v>5.3902770370304722</v>
      </c>
      <c r="M82" s="15">
        <f t="shared" si="18"/>
        <v>7.2481593111795135</v>
      </c>
      <c r="N82" s="11">
        <f t="shared" si="19"/>
        <v>294.42299207677667</v>
      </c>
      <c r="O82" s="11">
        <f t="shared" si="20"/>
        <v>300.08320638165742</v>
      </c>
      <c r="P82" s="11">
        <f t="shared" si="21"/>
        <v>5.6602143048807534</v>
      </c>
      <c r="Q82" s="15">
        <f t="shared" si="22"/>
        <v>1.9224769998277647</v>
      </c>
      <c r="R82" s="11">
        <f>_xlfn.XLOOKUP($A82,'Alle stillinger'!$A:$A,'Alle stillinger'!B:B)</f>
        <v>1378.9078153431442</v>
      </c>
      <c r="S82" s="11">
        <f>_xlfn.XLOOKUP($A82,'Alle stillinger'!$A:$A,'Alle stillinger'!C:C)</f>
        <v>1434.6030908153841</v>
      </c>
      <c r="T82" s="11">
        <f t="shared" si="23"/>
        <v>55.695275472239928</v>
      </c>
      <c r="U82" s="15">
        <f t="shared" si="24"/>
        <v>4.0390862139235928</v>
      </c>
      <c r="V82" s="16">
        <f>N82/_xlfn.XLOOKUP($A82,'Alle stillinger'!$A:$A,'Alle stillinger'!B:B)*100</f>
        <v>21.351898132763054</v>
      </c>
      <c r="W82" s="16">
        <f>O82/_xlfn.XLOOKUP($A82,'Alle stillinger'!$A:$A,'Alle stillinger'!C:C)*100</f>
        <v>20.917507309363135</v>
      </c>
      <c r="X82" s="17">
        <f t="shared" si="25"/>
        <v>-0.43439082339991941</v>
      </c>
    </row>
    <row r="83" spans="1:24" x14ac:dyDescent="0.25">
      <c r="A83" s="10" t="s">
        <v>90</v>
      </c>
      <c r="B83" s="11">
        <f>_xlfn.XLOOKUP($A83,AdministrativeStoettefunktioner!$A:$A,AdministrativeStoettefunktioner!B:B)</f>
        <v>190.90867681889833</v>
      </c>
      <c r="C83" s="11">
        <f>_xlfn.XLOOKUP($A83,AdministrativeStoettefunktioner!$A:$A,AdministrativeStoettefunktioner!C:C)</f>
        <v>198.04415438830267</v>
      </c>
      <c r="D83" s="11">
        <f t="shared" si="13"/>
        <v>7.135477569404344</v>
      </c>
      <c r="E83" s="15">
        <f t="shared" si="14"/>
        <v>3.7376392148866397</v>
      </c>
      <c r="F83" s="11">
        <f>_xlfn.XLOOKUP($A83,Decentraleledere!$A:$A,Decentraleledere!B:B)</f>
        <v>62.810811309779993</v>
      </c>
      <c r="G83" s="11">
        <f>_xlfn.XLOOKUP($A83,Decentraleledere!$A:$A,Decentraleledere!C:C)</f>
        <v>66.945899999999995</v>
      </c>
      <c r="H83" s="11">
        <f t="shared" si="15"/>
        <v>4.1350886902200017</v>
      </c>
      <c r="I83" s="15">
        <f t="shared" si="16"/>
        <v>6.5834027677591003</v>
      </c>
      <c r="J83" s="11">
        <f>_xlfn.XLOOKUP($A83,Myndighedspersonale!$A:$A,Myndighedspersonale!B:B)</f>
        <v>95.816963590687664</v>
      </c>
      <c r="K83" s="11">
        <f>_xlfn.XLOOKUP($A83,Myndighedspersonale!$A:$A,Myndighedspersonale!C:C)</f>
        <v>103.25852612925085</v>
      </c>
      <c r="L83" s="11">
        <f t="shared" si="17"/>
        <v>7.4415625385631898</v>
      </c>
      <c r="M83" s="15">
        <f t="shared" si="18"/>
        <v>7.7664353572632168</v>
      </c>
      <c r="N83" s="11">
        <f t="shared" si="19"/>
        <v>349.53645171936603</v>
      </c>
      <c r="O83" s="11">
        <f t="shared" si="20"/>
        <v>368.24858051755353</v>
      </c>
      <c r="P83" s="11">
        <f t="shared" si="21"/>
        <v>18.712128798187507</v>
      </c>
      <c r="Q83" s="15">
        <f t="shared" si="22"/>
        <v>5.3534127002041556</v>
      </c>
      <c r="R83" s="11">
        <f>_xlfn.XLOOKUP($A83,'Alle stillinger'!$A:$A,'Alle stillinger'!B:B)</f>
        <v>1887.2008160749319</v>
      </c>
      <c r="S83" s="11">
        <f>_xlfn.XLOOKUP($A83,'Alle stillinger'!$A:$A,'Alle stillinger'!C:C)</f>
        <v>1929.432793410045</v>
      </c>
      <c r="T83" s="11">
        <f t="shared" si="23"/>
        <v>42.231977335113015</v>
      </c>
      <c r="U83" s="15">
        <f t="shared" si="24"/>
        <v>2.2378104638036667</v>
      </c>
      <c r="V83" s="16">
        <f>N83/_xlfn.XLOOKUP($A83,'Alle stillinger'!$A:$A,'Alle stillinger'!B:B)*100</f>
        <v>18.521423302812284</v>
      </c>
      <c r="W83" s="16">
        <f>O83/_xlfn.XLOOKUP($A83,'Alle stillinger'!$A:$A,'Alle stillinger'!C:C)*100</f>
        <v>19.085846460954858</v>
      </c>
      <c r="X83" s="17">
        <f t="shared" si="25"/>
        <v>0.56442315814257427</v>
      </c>
    </row>
    <row r="84" spans="1:24" x14ac:dyDescent="0.25">
      <c r="A84" s="10" t="s">
        <v>91</v>
      </c>
      <c r="B84" s="11">
        <f>_xlfn.XLOOKUP($A84,AdministrativeStoettefunktioner!$A:$A,AdministrativeStoettefunktioner!B:B)</f>
        <v>149.10488847578543</v>
      </c>
      <c r="C84" s="11">
        <f>_xlfn.XLOOKUP($A84,AdministrativeStoettefunktioner!$A:$A,AdministrativeStoettefunktioner!C:C)</f>
        <v>164.52379332276334</v>
      </c>
      <c r="D84" s="11">
        <f t="shared" si="13"/>
        <v>15.41890484697791</v>
      </c>
      <c r="E84" s="15">
        <f t="shared" si="14"/>
        <v>10.340978759715133</v>
      </c>
      <c r="F84" s="11">
        <f>_xlfn.XLOOKUP($A84,Decentraleledere!$A:$A,Decentraleledere!B:B)</f>
        <v>37</v>
      </c>
      <c r="G84" s="11">
        <f>_xlfn.XLOOKUP($A84,Decentraleledere!$A:$A,Decentraleledere!C:C)</f>
        <v>43.8108</v>
      </c>
      <c r="H84" s="11">
        <f t="shared" si="15"/>
        <v>6.8108000000000004</v>
      </c>
      <c r="I84" s="15">
        <f t="shared" si="16"/>
        <v>18.407567567567568</v>
      </c>
      <c r="J84" s="11">
        <f>_xlfn.XLOOKUP($A84,Myndighedspersonale!$A:$A,Myndighedspersonale!B:B)</f>
        <v>62.297340422888553</v>
      </c>
      <c r="K84" s="11">
        <f>_xlfn.XLOOKUP($A84,Myndighedspersonale!$A:$A,Myndighedspersonale!C:C)</f>
        <v>62.894872564104311</v>
      </c>
      <c r="L84" s="11">
        <f t="shared" si="17"/>
        <v>0.59753214121575837</v>
      </c>
      <c r="M84" s="15">
        <f t="shared" si="18"/>
        <v>0.95916155835798766</v>
      </c>
      <c r="N84" s="11">
        <f t="shared" si="19"/>
        <v>248.40222889867397</v>
      </c>
      <c r="O84" s="11">
        <f t="shared" si="20"/>
        <v>271.22946588686767</v>
      </c>
      <c r="P84" s="11">
        <f t="shared" si="21"/>
        <v>22.827236988193704</v>
      </c>
      <c r="Q84" s="15">
        <f t="shared" si="22"/>
        <v>9.189626473724271</v>
      </c>
      <c r="R84" s="11">
        <f>_xlfn.XLOOKUP($A84,'Alle stillinger'!$A:$A,'Alle stillinger'!B:B)</f>
        <v>1348.6160985190263</v>
      </c>
      <c r="S84" s="11">
        <f>_xlfn.XLOOKUP($A84,'Alle stillinger'!$A:$A,'Alle stillinger'!C:C)</f>
        <v>1370.7051887655437</v>
      </c>
      <c r="T84" s="11">
        <f t="shared" si="23"/>
        <v>22.089090246517344</v>
      </c>
      <c r="U84" s="15">
        <f t="shared" si="24"/>
        <v>1.6379079465812643</v>
      </c>
      <c r="V84" s="16">
        <f>N84/_xlfn.XLOOKUP($A84,'Alle stillinger'!$A:$A,'Alle stillinger'!B:B)*100</f>
        <v>18.419046693232804</v>
      </c>
      <c r="W84" s="16">
        <f>O84/_xlfn.XLOOKUP($A84,'Alle stillinger'!$A:$A,'Alle stillinger'!C:C)*100</f>
        <v>19.787585843396187</v>
      </c>
      <c r="X84" s="17">
        <f t="shared" si="25"/>
        <v>1.3685391501633823</v>
      </c>
    </row>
    <row r="85" spans="1:24" x14ac:dyDescent="0.25">
      <c r="A85" s="10" t="s">
        <v>92</v>
      </c>
      <c r="B85" s="11">
        <f>_xlfn.XLOOKUP($A85,AdministrativeStoettefunktioner!$A:$A,AdministrativeStoettefunktioner!B:B)</f>
        <v>137.68183406113539</v>
      </c>
      <c r="C85" s="11">
        <f>_xlfn.XLOOKUP($A85,AdministrativeStoettefunktioner!$A:$A,AdministrativeStoettefunktioner!C:C)</f>
        <v>135.01649341984094</v>
      </c>
      <c r="D85" s="11">
        <f t="shared" si="13"/>
        <v>-2.6653406412944491</v>
      </c>
      <c r="E85" s="15">
        <f t="shared" si="14"/>
        <v>-1.935869506293</v>
      </c>
      <c r="F85" s="11">
        <f>_xlfn.XLOOKUP($A85,Decentraleledere!$A:$A,Decentraleledere!B:B)</f>
        <v>60.8108</v>
      </c>
      <c r="G85" s="11">
        <f>_xlfn.XLOOKUP($A85,Decentraleledere!$A:$A,Decentraleledere!C:C)</f>
        <v>60.592549095446039</v>
      </c>
      <c r="H85" s="11">
        <f t="shared" si="15"/>
        <v>-0.21825090455396179</v>
      </c>
      <c r="I85" s="15">
        <f t="shared" si="16"/>
        <v>-0.35890155129345735</v>
      </c>
      <c r="J85" s="11">
        <f>_xlfn.XLOOKUP($A85,Myndighedspersonale!$A:$A,Myndighedspersonale!B:B)</f>
        <v>66.147988289907659</v>
      </c>
      <c r="K85" s="11">
        <f>_xlfn.XLOOKUP($A85,Myndighedspersonale!$A:$A,Myndighedspersonale!C:C)</f>
        <v>70.2533181345446</v>
      </c>
      <c r="L85" s="11">
        <f t="shared" si="17"/>
        <v>4.1053298446369411</v>
      </c>
      <c r="M85" s="15">
        <f t="shared" si="18"/>
        <v>6.206280721107432</v>
      </c>
      <c r="N85" s="11">
        <f t="shared" si="19"/>
        <v>264.64062235104302</v>
      </c>
      <c r="O85" s="11">
        <f t="shared" si="20"/>
        <v>265.86236064983154</v>
      </c>
      <c r="P85" s="11">
        <f t="shared" si="21"/>
        <v>1.221738298788523</v>
      </c>
      <c r="Q85" s="15">
        <f t="shared" si="22"/>
        <v>0.46165939602722816</v>
      </c>
      <c r="R85" s="11">
        <f>_xlfn.XLOOKUP($A85,'Alle stillinger'!$A:$A,'Alle stillinger'!B:B)</f>
        <v>1445.0968302623151</v>
      </c>
      <c r="S85" s="11">
        <f>_xlfn.XLOOKUP($A85,'Alle stillinger'!$A:$A,'Alle stillinger'!C:C)</f>
        <v>1475.8103963462154</v>
      </c>
      <c r="T85" s="11">
        <f t="shared" si="23"/>
        <v>30.713566083900332</v>
      </c>
      <c r="U85" s="15">
        <f t="shared" si="24"/>
        <v>2.1253638815556175</v>
      </c>
      <c r="V85" s="16">
        <f>N85/_xlfn.XLOOKUP($A85,'Alle stillinger'!$A:$A,'Alle stillinger'!B:B)*100</f>
        <v>18.313002755877974</v>
      </c>
      <c r="W85" s="16">
        <f>O85/_xlfn.XLOOKUP($A85,'Alle stillinger'!$A:$A,'Alle stillinger'!C:C)*100</f>
        <v>18.014669181627177</v>
      </c>
      <c r="X85" s="17">
        <f t="shared" si="25"/>
        <v>-0.29833357425079754</v>
      </c>
    </row>
    <row r="86" spans="1:24" ht="30" x14ac:dyDescent="0.25">
      <c r="A86" s="10" t="s">
        <v>93</v>
      </c>
      <c r="B86" s="11">
        <f>_xlfn.XLOOKUP($A86,AdministrativeStoettefunktioner!$A:$A,AdministrativeStoettefunktioner!B:B)</f>
        <v>417.98071245865276</v>
      </c>
      <c r="C86" s="11">
        <f>_xlfn.XLOOKUP($A86,AdministrativeStoettefunktioner!$A:$A,AdministrativeStoettefunktioner!C:C)</f>
        <v>433.30004837839812</v>
      </c>
      <c r="D86" s="11">
        <f t="shared" si="13"/>
        <v>15.319335919745356</v>
      </c>
      <c r="E86" s="15">
        <f t="shared" si="14"/>
        <v>3.6650820153001118</v>
      </c>
      <c r="F86" s="11">
        <f>_xlfn.XLOOKUP($A86,Decentraleledere!$A:$A,Decentraleledere!B:B)</f>
        <v>163.92822769806614</v>
      </c>
      <c r="G86" s="11">
        <f>_xlfn.XLOOKUP($A86,Decentraleledere!$A:$A,Decentraleledere!C:C)</f>
        <v>168.22159485170107</v>
      </c>
      <c r="H86" s="11">
        <f t="shared" si="15"/>
        <v>4.2933671536349323</v>
      </c>
      <c r="I86" s="15">
        <f t="shared" si="16"/>
        <v>2.6190529928394883</v>
      </c>
      <c r="J86" s="11">
        <f>_xlfn.XLOOKUP($A86,Myndighedspersonale!$A:$A,Myndighedspersonale!B:B)</f>
        <v>220.98443960427556</v>
      </c>
      <c r="K86" s="11">
        <f>_xlfn.XLOOKUP($A86,Myndighedspersonale!$A:$A,Myndighedspersonale!C:C)</f>
        <v>235.18461662767763</v>
      </c>
      <c r="L86" s="11">
        <f t="shared" si="17"/>
        <v>14.200177023402063</v>
      </c>
      <c r="M86" s="15">
        <f t="shared" si="18"/>
        <v>6.4258719070133656</v>
      </c>
      <c r="N86" s="11">
        <f t="shared" si="19"/>
        <v>802.89337976099455</v>
      </c>
      <c r="O86" s="11">
        <f t="shared" si="20"/>
        <v>836.7062598577769</v>
      </c>
      <c r="P86" s="11">
        <f t="shared" si="21"/>
        <v>33.812880096782351</v>
      </c>
      <c r="Q86" s="15">
        <f t="shared" si="22"/>
        <v>4.2113786150345112</v>
      </c>
      <c r="R86" s="11">
        <f>_xlfn.XLOOKUP($A86,'Alle stillinger'!$A:$A,'Alle stillinger'!B:B)</f>
        <v>4220.7353557042461</v>
      </c>
      <c r="S86" s="11">
        <f>_xlfn.XLOOKUP($A86,'Alle stillinger'!$A:$A,'Alle stillinger'!C:C)</f>
        <v>4287.8475828004921</v>
      </c>
      <c r="T86" s="11">
        <f t="shared" si="23"/>
        <v>67.112227096245988</v>
      </c>
      <c r="U86" s="15">
        <f t="shared" si="24"/>
        <v>1.5900600592156304</v>
      </c>
      <c r="V86" s="16">
        <f>N86/_xlfn.XLOOKUP($A86,'Alle stillinger'!$A:$A,'Alle stillinger'!B:B)*100</f>
        <v>19.022594692555149</v>
      </c>
      <c r="W86" s="16">
        <f>O86/_xlfn.XLOOKUP($A86,'Alle stillinger'!$A:$A,'Alle stillinger'!C:C)*100</f>
        <v>19.513432875132768</v>
      </c>
      <c r="X86" s="17">
        <f t="shared" si="25"/>
        <v>0.49083818257761891</v>
      </c>
    </row>
    <row r="87" spans="1:24" x14ac:dyDescent="0.25">
      <c r="A87" s="10" t="s">
        <v>94</v>
      </c>
      <c r="B87" s="11">
        <f>_xlfn.XLOOKUP($A87,AdministrativeStoettefunktioner!$A:$A,AdministrativeStoettefunktioner!B:B)</f>
        <v>306.88091308824687</v>
      </c>
      <c r="C87" s="11">
        <f>_xlfn.XLOOKUP($A87,AdministrativeStoettefunktioner!$A:$A,AdministrativeStoettefunktioner!C:C)</f>
        <v>323.21500154623072</v>
      </c>
      <c r="D87" s="11">
        <f t="shared" si="13"/>
        <v>16.334088457983853</v>
      </c>
      <c r="E87" s="15">
        <f t="shared" si="14"/>
        <v>5.3226146564829895</v>
      </c>
      <c r="F87" s="11">
        <f>_xlfn.XLOOKUP($A87,Decentraleledere!$A:$A,Decentraleledere!B:B)</f>
        <v>104.78691915159077</v>
      </c>
      <c r="G87" s="11">
        <f>_xlfn.XLOOKUP($A87,Decentraleledere!$A:$A,Decentraleledere!C:C)</f>
        <v>103.51769151590767</v>
      </c>
      <c r="H87" s="11">
        <f t="shared" si="15"/>
        <v>-1.2692276356830945</v>
      </c>
      <c r="I87" s="15">
        <f t="shared" si="16"/>
        <v>-1.2112462566505624</v>
      </c>
      <c r="J87" s="11">
        <f>_xlfn.XLOOKUP($A87,Myndighedspersonale!$A:$A,Myndighedspersonale!B:B)</f>
        <v>141.88589155903978</v>
      </c>
      <c r="K87" s="11">
        <f>_xlfn.XLOOKUP($A87,Myndighedspersonale!$A:$A,Myndighedspersonale!C:C)</f>
        <v>148.22568282494819</v>
      </c>
      <c r="L87" s="11">
        <f t="shared" si="17"/>
        <v>6.339791265908417</v>
      </c>
      <c r="M87" s="15">
        <f t="shared" si="18"/>
        <v>4.4682323212314472</v>
      </c>
      <c r="N87" s="11">
        <f t="shared" si="19"/>
        <v>553.5537237988774</v>
      </c>
      <c r="O87" s="11">
        <f t="shared" si="20"/>
        <v>574.95837588708662</v>
      </c>
      <c r="P87" s="11">
        <f t="shared" si="21"/>
        <v>21.404652088209218</v>
      </c>
      <c r="Q87" s="15">
        <f t="shared" si="22"/>
        <v>3.8667704990430463</v>
      </c>
      <c r="R87" s="11">
        <f>_xlfn.XLOOKUP($A87,'Alle stillinger'!$A:$A,'Alle stillinger'!B:B)</f>
        <v>2837.2374503190113</v>
      </c>
      <c r="S87" s="11">
        <f>_xlfn.XLOOKUP($A87,'Alle stillinger'!$A:$A,'Alle stillinger'!C:C)</f>
        <v>2860.7993545913127</v>
      </c>
      <c r="T87" s="11">
        <f t="shared" si="23"/>
        <v>23.56190427230149</v>
      </c>
      <c r="U87" s="15">
        <f t="shared" si="24"/>
        <v>0.83045232148801129</v>
      </c>
      <c r="V87" s="16">
        <f>N87/_xlfn.XLOOKUP($A87,'Alle stillinger'!$A:$A,'Alle stillinger'!B:B)*100</f>
        <v>19.510306539082141</v>
      </c>
      <c r="W87" s="16">
        <f>O87/_xlfn.XLOOKUP($A87,'Alle stillinger'!$A:$A,'Alle stillinger'!C:C)*100</f>
        <v>20.097822483227727</v>
      </c>
      <c r="X87" s="17">
        <f t="shared" si="25"/>
        <v>0.58751594414558639</v>
      </c>
    </row>
    <row r="88" spans="1:24" ht="30" x14ac:dyDescent="0.25">
      <c r="A88" s="10" t="s">
        <v>95</v>
      </c>
      <c r="B88" s="11">
        <f>_xlfn.XLOOKUP($A88,AdministrativeStoettefunktioner!$A:$A,AdministrativeStoettefunktioner!B:B)</f>
        <v>556.81280992792995</v>
      </c>
      <c r="C88" s="11">
        <f>_xlfn.XLOOKUP($A88,AdministrativeStoettefunktioner!$A:$A,AdministrativeStoettefunktioner!C:C)</f>
        <v>567.15095640140032</v>
      </c>
      <c r="D88" s="11">
        <f t="shared" si="13"/>
        <v>10.338146473470374</v>
      </c>
      <c r="E88" s="15">
        <f t="shared" si="14"/>
        <v>1.8566646257309478</v>
      </c>
      <c r="F88" s="11">
        <f>_xlfn.XLOOKUP($A88,Decentraleledere!$A:$A,Decentraleledere!B:B)</f>
        <v>183.62165583880875</v>
      </c>
      <c r="G88" s="11">
        <f>_xlfn.XLOOKUP($A88,Decentraleledere!$A:$A,Decentraleledere!C:C)</f>
        <v>192.75675741688255</v>
      </c>
      <c r="H88" s="11">
        <f t="shared" si="15"/>
        <v>9.135101578073801</v>
      </c>
      <c r="I88" s="15">
        <f t="shared" si="16"/>
        <v>4.9749587195167218</v>
      </c>
      <c r="J88" s="11">
        <f>_xlfn.XLOOKUP($A88,Myndighedspersonale!$A:$A,Myndighedspersonale!B:B)</f>
        <v>207.43238740613191</v>
      </c>
      <c r="K88" s="11">
        <f>_xlfn.XLOOKUP($A88,Myndighedspersonale!$A:$A,Myndighedspersonale!C:C)</f>
        <v>202.08495198597285</v>
      </c>
      <c r="L88" s="11">
        <f t="shared" si="17"/>
        <v>-5.3474354201590586</v>
      </c>
      <c r="M88" s="15">
        <f t="shared" si="18"/>
        <v>-2.5779173093588872</v>
      </c>
      <c r="N88" s="11">
        <f t="shared" si="19"/>
        <v>947.86685317287061</v>
      </c>
      <c r="O88" s="11">
        <f t="shared" si="20"/>
        <v>961.99266580425569</v>
      </c>
      <c r="P88" s="11">
        <f t="shared" si="21"/>
        <v>14.125812631385088</v>
      </c>
      <c r="Q88" s="15">
        <f t="shared" si="22"/>
        <v>1.4902739328947545</v>
      </c>
      <c r="R88" s="11">
        <f>_xlfn.XLOOKUP($A88,'Alle stillinger'!$A:$A,'Alle stillinger'!B:B)</f>
        <v>5099.5861367197476</v>
      </c>
      <c r="S88" s="11">
        <f>_xlfn.XLOOKUP($A88,'Alle stillinger'!$A:$A,'Alle stillinger'!C:C)</f>
        <v>5243.0736946807147</v>
      </c>
      <c r="T88" s="11">
        <f t="shared" si="23"/>
        <v>143.48755796096702</v>
      </c>
      <c r="U88" s="15">
        <f t="shared" si="24"/>
        <v>2.8137098602527737</v>
      </c>
      <c r="V88" s="16">
        <f>N88/_xlfn.XLOOKUP($A88,'Alle stillinger'!$A:$A,'Alle stillinger'!B:B)*100</f>
        <v>18.587132911585165</v>
      </c>
      <c r="W88" s="16">
        <f>O88/_xlfn.XLOOKUP($A88,'Alle stillinger'!$A:$A,'Alle stillinger'!C:C)*100</f>
        <v>18.347876109012766</v>
      </c>
      <c r="X88" s="17">
        <f t="shared" si="25"/>
        <v>-0.2392568025723989</v>
      </c>
    </row>
    <row r="89" spans="1:24" x14ac:dyDescent="0.25">
      <c r="A89" s="10" t="s">
        <v>96</v>
      </c>
      <c r="B89" s="11">
        <f>_xlfn.XLOOKUP($A89,AdministrativeStoettefunktioner!$A:$A,AdministrativeStoettefunktioner!B:B)</f>
        <v>289.89260187278529</v>
      </c>
      <c r="C89" s="11">
        <f>_xlfn.XLOOKUP($A89,AdministrativeStoettefunktioner!$A:$A,AdministrativeStoettefunktioner!C:C)</f>
        <v>284.87760441353635</v>
      </c>
      <c r="D89" s="11">
        <f t="shared" si="13"/>
        <v>-5.0149974592489457</v>
      </c>
      <c r="E89" s="15">
        <f t="shared" si="14"/>
        <v>-1.7299501356194309</v>
      </c>
      <c r="F89" s="11">
        <f>_xlfn.XLOOKUP($A89,Decentraleledere!$A:$A,Decentraleledere!B:B)</f>
        <v>113.29730000000001</v>
      </c>
      <c r="G89" s="11">
        <f>_xlfn.XLOOKUP($A89,Decentraleledere!$A:$A,Decentraleledere!C:C)</f>
        <v>114.99376169681847</v>
      </c>
      <c r="H89" s="11">
        <f t="shared" si="15"/>
        <v>1.69646169681846</v>
      </c>
      <c r="I89" s="15">
        <f t="shared" si="16"/>
        <v>1.4973540382855195</v>
      </c>
      <c r="J89" s="11">
        <f>_xlfn.XLOOKUP($A89,Myndighedspersonale!$A:$A,Myndighedspersonale!B:B)</f>
        <v>122.23897650756376</v>
      </c>
      <c r="K89" s="11">
        <f>_xlfn.XLOOKUP($A89,Myndighedspersonale!$A:$A,Myndighedspersonale!C:C)</f>
        <v>134.96249688163425</v>
      </c>
      <c r="L89" s="11">
        <f t="shared" si="17"/>
        <v>12.723520374070489</v>
      </c>
      <c r="M89" s="15">
        <f t="shared" si="18"/>
        <v>10.40872619976755</v>
      </c>
      <c r="N89" s="11">
        <f t="shared" si="19"/>
        <v>525.42887838034903</v>
      </c>
      <c r="O89" s="11">
        <f t="shared" si="20"/>
        <v>534.83386299198901</v>
      </c>
      <c r="P89" s="11">
        <f t="shared" si="21"/>
        <v>9.4049846116399749</v>
      </c>
      <c r="Q89" s="15">
        <f t="shared" si="22"/>
        <v>1.7899633991628201</v>
      </c>
      <c r="R89" s="11">
        <f>_xlfn.XLOOKUP($A89,'Alle stillinger'!$A:$A,'Alle stillinger'!B:B)</f>
        <v>3089.7267253763093</v>
      </c>
      <c r="S89" s="11">
        <f>_xlfn.XLOOKUP($A89,'Alle stillinger'!$A:$A,'Alle stillinger'!C:C)</f>
        <v>3076.7338156992719</v>
      </c>
      <c r="T89" s="11">
        <f t="shared" si="23"/>
        <v>-12.99290967703746</v>
      </c>
      <c r="U89" s="15">
        <f t="shared" si="24"/>
        <v>-0.42051970390536741</v>
      </c>
      <c r="V89" s="16">
        <f>N89/_xlfn.XLOOKUP($A89,'Alle stillinger'!$A:$A,'Alle stillinger'!B:B)*100</f>
        <v>17.005674775860804</v>
      </c>
      <c r="W89" s="16">
        <f>O89/_xlfn.XLOOKUP($A89,'Alle stillinger'!$A:$A,'Alle stillinger'!C:C)*100</f>
        <v>17.38316978423541</v>
      </c>
      <c r="X89" s="17">
        <f t="shared" si="25"/>
        <v>0.37749500837460559</v>
      </c>
    </row>
    <row r="90" spans="1:24" x14ac:dyDescent="0.25">
      <c r="A90" s="10" t="s">
        <v>97</v>
      </c>
      <c r="B90" s="11">
        <f>_xlfn.XLOOKUP($A90,AdministrativeStoettefunktioner!$A:$A,AdministrativeStoettefunktioner!B:B)</f>
        <v>274.12193561830475</v>
      </c>
      <c r="C90" s="11">
        <f>_xlfn.XLOOKUP($A90,AdministrativeStoettefunktioner!$A:$A,AdministrativeStoettefunktioner!C:C)</f>
        <v>279.15502183481601</v>
      </c>
      <c r="D90" s="11">
        <f t="shared" si="13"/>
        <v>5.0330862165112649</v>
      </c>
      <c r="E90" s="15">
        <f t="shared" si="14"/>
        <v>1.8360756884189957</v>
      </c>
      <c r="F90" s="11">
        <f>_xlfn.XLOOKUP($A90,Decentraleledere!$A:$A,Decentraleledere!B:B)</f>
        <v>180.1711574547723</v>
      </c>
      <c r="G90" s="11">
        <f>_xlfn.XLOOKUP($A90,Decentraleledere!$A:$A,Decentraleledere!C:C)</f>
        <v>174.90520000000001</v>
      </c>
      <c r="H90" s="11">
        <f t="shared" si="15"/>
        <v>-5.2659574547722912</v>
      </c>
      <c r="I90" s="15">
        <f t="shared" si="16"/>
        <v>-2.9227527475335142</v>
      </c>
      <c r="J90" s="11">
        <f>_xlfn.XLOOKUP($A90,Myndighedspersonale!$A:$A,Myndighedspersonale!B:B)</f>
        <v>145.7971</v>
      </c>
      <c r="K90" s="11">
        <f>_xlfn.XLOOKUP($A90,Myndighedspersonale!$A:$A,Myndighedspersonale!C:C)</f>
        <v>147.57639430722656</v>
      </c>
      <c r="L90" s="11">
        <f t="shared" si="17"/>
        <v>1.7792943072265643</v>
      </c>
      <c r="M90" s="15">
        <f t="shared" si="18"/>
        <v>1.2203907397517264</v>
      </c>
      <c r="N90" s="11">
        <f t="shared" si="19"/>
        <v>600.09019307307699</v>
      </c>
      <c r="O90" s="11">
        <f t="shared" si="20"/>
        <v>601.63661614204261</v>
      </c>
      <c r="P90" s="11">
        <f t="shared" si="21"/>
        <v>1.5464230689656233</v>
      </c>
      <c r="Q90" s="15">
        <f t="shared" si="22"/>
        <v>0.2576984404704819</v>
      </c>
      <c r="R90" s="11">
        <f>_xlfn.XLOOKUP($A90,'Alle stillinger'!$A:$A,'Alle stillinger'!B:B)</f>
        <v>3095.2409643971455</v>
      </c>
      <c r="S90" s="11">
        <f>_xlfn.XLOOKUP($A90,'Alle stillinger'!$A:$A,'Alle stillinger'!C:C)</f>
        <v>3076.2311014047245</v>
      </c>
      <c r="T90" s="11">
        <f t="shared" si="23"/>
        <v>-19.009862992420949</v>
      </c>
      <c r="U90" s="15">
        <f t="shared" si="24"/>
        <v>-0.61416423506541007</v>
      </c>
      <c r="V90" s="16">
        <f>N90/_xlfn.XLOOKUP($A90,'Alle stillinger'!$A:$A,'Alle stillinger'!B:B)*100</f>
        <v>19.387511343239005</v>
      </c>
      <c r="W90" s="16">
        <f>O90/_xlfn.XLOOKUP($A90,'Alle stillinger'!$A:$A,'Alle stillinger'!C:C)*100</f>
        <v>19.557588370630295</v>
      </c>
      <c r="X90" s="17">
        <f t="shared" si="25"/>
        <v>0.17007702739129016</v>
      </c>
    </row>
    <row r="91" spans="1:24" x14ac:dyDescent="0.25">
      <c r="A91" s="10" t="s">
        <v>98</v>
      </c>
      <c r="B91" s="11">
        <f>_xlfn.XLOOKUP($A91,AdministrativeStoettefunktioner!$A:$A,AdministrativeStoettefunktioner!B:B)</f>
        <v>272.92526213258242</v>
      </c>
      <c r="C91" s="11">
        <f>_xlfn.XLOOKUP($A91,AdministrativeStoettefunktioner!$A:$A,AdministrativeStoettefunktioner!C:C)</f>
        <v>277.77668338759196</v>
      </c>
      <c r="D91" s="11">
        <f t="shared" si="13"/>
        <v>4.8514212550095408</v>
      </c>
      <c r="E91" s="15">
        <f t="shared" si="14"/>
        <v>1.7775640177466621</v>
      </c>
      <c r="F91" s="11">
        <f>_xlfn.XLOOKUP($A91,Decentraleledere!$A:$A,Decentraleledere!B:B)</f>
        <v>116.8549354652356</v>
      </c>
      <c r="G91" s="11">
        <f>_xlfn.XLOOKUP($A91,Decentraleledere!$A:$A,Decentraleledere!C:C)</f>
        <v>120.044717127634</v>
      </c>
      <c r="H91" s="11">
        <f t="shared" si="15"/>
        <v>3.1897816623984028</v>
      </c>
      <c r="I91" s="15">
        <f t="shared" si="16"/>
        <v>2.7296935723757807</v>
      </c>
      <c r="J91" s="11">
        <f>_xlfn.XLOOKUP($A91,Myndighedspersonale!$A:$A,Myndighedspersonale!B:B)</f>
        <v>153.30838801841293</v>
      </c>
      <c r="K91" s="11">
        <f>_xlfn.XLOOKUP($A91,Myndighedspersonale!$A:$A,Myndighedspersonale!C:C)</f>
        <v>145.09691266849546</v>
      </c>
      <c r="L91" s="11">
        <f t="shared" si="17"/>
        <v>-8.211475349917464</v>
      </c>
      <c r="M91" s="15">
        <f t="shared" si="18"/>
        <v>-5.3561813910216278</v>
      </c>
      <c r="N91" s="11">
        <f t="shared" si="19"/>
        <v>543.08858561623094</v>
      </c>
      <c r="O91" s="11">
        <f t="shared" si="20"/>
        <v>542.91831318372147</v>
      </c>
      <c r="P91" s="11">
        <f t="shared" si="21"/>
        <v>-0.17027243250947777</v>
      </c>
      <c r="Q91" s="15">
        <f t="shared" si="22"/>
        <v>-3.1352607478625845E-2</v>
      </c>
      <c r="R91" s="11">
        <f>_xlfn.XLOOKUP($A91,'Alle stillinger'!$A:$A,'Alle stillinger'!B:B)</f>
        <v>2650.8732240502245</v>
      </c>
      <c r="S91" s="11">
        <f>_xlfn.XLOOKUP($A91,'Alle stillinger'!$A:$A,'Alle stillinger'!C:C)</f>
        <v>2693.6991683862793</v>
      </c>
      <c r="T91" s="11">
        <f t="shared" si="23"/>
        <v>42.825944336054818</v>
      </c>
      <c r="U91" s="15">
        <f t="shared" si="24"/>
        <v>1.6155410205027376</v>
      </c>
      <c r="V91" s="16">
        <f>N91/_xlfn.XLOOKUP($A91,'Alle stillinger'!$A:$A,'Alle stillinger'!B:B)*100</f>
        <v>20.487157993412264</v>
      </c>
      <c r="W91" s="16">
        <f>O91/_xlfn.XLOOKUP($A91,'Alle stillinger'!$A:$A,'Alle stillinger'!C:C)*100</f>
        <v>20.155120495840997</v>
      </c>
      <c r="X91" s="17">
        <f t="shared" si="25"/>
        <v>-0.33203749757126744</v>
      </c>
    </row>
    <row r="92" spans="1:24" ht="30" x14ac:dyDescent="0.25">
      <c r="A92" s="10" t="s">
        <v>99</v>
      </c>
      <c r="B92" s="11">
        <f>_xlfn.XLOOKUP($A92,AdministrativeStoettefunktioner!$A:$A,AdministrativeStoettefunktioner!B:B)</f>
        <v>137.34963037796567</v>
      </c>
      <c r="C92" s="11">
        <f>_xlfn.XLOOKUP($A92,AdministrativeStoettefunktioner!$A:$A,AdministrativeStoettefunktioner!C:C)</f>
        <v>134.69057562154768</v>
      </c>
      <c r="D92" s="11">
        <f t="shared" si="13"/>
        <v>-2.6590547564179872</v>
      </c>
      <c r="E92" s="15">
        <f t="shared" si="14"/>
        <v>-1.9359751818047604</v>
      </c>
      <c r="F92" s="11">
        <f>_xlfn.XLOOKUP($A92,Decentraleledere!$A:$A,Decentraleledere!B:B)</f>
        <v>23</v>
      </c>
      <c r="G92" s="11">
        <f>_xlfn.XLOOKUP($A92,Decentraleledere!$A:$A,Decentraleledere!C:C)</f>
        <v>24</v>
      </c>
      <c r="H92" s="11">
        <f t="shared" si="15"/>
        <v>1</v>
      </c>
      <c r="I92" s="15">
        <f t="shared" si="16"/>
        <v>4.3478260869565215</v>
      </c>
      <c r="J92" s="11">
        <f>_xlfn.XLOOKUP($A92,Myndighedspersonale!$A:$A,Myndighedspersonale!B:B)</f>
        <v>31.554079322224474</v>
      </c>
      <c r="K92" s="11">
        <f>_xlfn.XLOOKUP($A92,Myndighedspersonale!$A:$A,Myndighedspersonale!C:C)</f>
        <v>29.9999</v>
      </c>
      <c r="L92" s="11">
        <f t="shared" si="17"/>
        <v>-1.5541793222244742</v>
      </c>
      <c r="M92" s="15">
        <f t="shared" si="18"/>
        <v>-4.9254465844288466</v>
      </c>
      <c r="N92" s="11">
        <f t="shared" si="19"/>
        <v>191.90370970019015</v>
      </c>
      <c r="O92" s="11">
        <f t="shared" si="20"/>
        <v>188.69047562154768</v>
      </c>
      <c r="P92" s="11">
        <f t="shared" si="21"/>
        <v>-3.213234078642472</v>
      </c>
      <c r="Q92" s="15">
        <f t="shared" si="22"/>
        <v>-1.6743991471881838</v>
      </c>
      <c r="R92" s="11">
        <f>_xlfn.XLOOKUP($A92,'Alle stillinger'!$A:$A,'Alle stillinger'!B:B)</f>
        <v>1215.6340182297556</v>
      </c>
      <c r="S92" s="11">
        <f>_xlfn.XLOOKUP($A92,'Alle stillinger'!$A:$A,'Alle stillinger'!C:C)</f>
        <v>1226.5524515236414</v>
      </c>
      <c r="T92" s="11">
        <f t="shared" si="23"/>
        <v>10.918433293885755</v>
      </c>
      <c r="U92" s="15">
        <f t="shared" si="24"/>
        <v>0.89816779805039682</v>
      </c>
      <c r="V92" s="16">
        <f>N92/_xlfn.XLOOKUP($A92,'Alle stillinger'!$A:$A,'Alle stillinger'!B:B)*100</f>
        <v>15.786306307851303</v>
      </c>
      <c r="W92" s="16">
        <f>O92/_xlfn.XLOOKUP($A92,'Alle stillinger'!$A:$A,'Alle stillinger'!C:C)*100</f>
        <v>15.383808119021214</v>
      </c>
      <c r="X92" s="17">
        <f t="shared" si="25"/>
        <v>-0.40249818883008892</v>
      </c>
    </row>
    <row r="93" spans="1:24" x14ac:dyDescent="0.25">
      <c r="A93" s="10" t="s">
        <v>100</v>
      </c>
      <c r="B93" s="11">
        <f>_xlfn.XLOOKUP($A93,AdministrativeStoettefunktioner!$A:$A,AdministrativeStoettefunktioner!B:B)</f>
        <v>328.66960098429945</v>
      </c>
      <c r="C93" s="11">
        <f>_xlfn.XLOOKUP($A93,AdministrativeStoettefunktioner!$A:$A,AdministrativeStoettefunktioner!C:C)</f>
        <v>353.02890109444257</v>
      </c>
      <c r="D93" s="11">
        <f t="shared" si="13"/>
        <v>24.359300110143124</v>
      </c>
      <c r="E93" s="15">
        <f t="shared" si="14"/>
        <v>7.4114855883208888</v>
      </c>
      <c r="F93" s="11">
        <f>_xlfn.XLOOKUP($A93,Decentraleledere!$A:$A,Decentraleledere!B:B)</f>
        <v>160.51629446021087</v>
      </c>
      <c r="G93" s="11">
        <f>_xlfn.XLOOKUP($A93,Decentraleledere!$A:$A,Decentraleledere!C:C)</f>
        <v>153.39455334306587</v>
      </c>
      <c r="H93" s="11">
        <f t="shared" si="15"/>
        <v>-7.1217411171450067</v>
      </c>
      <c r="I93" s="15">
        <f t="shared" si="16"/>
        <v>-4.4367714449764843</v>
      </c>
      <c r="J93" s="11">
        <f>_xlfn.XLOOKUP($A93,Myndighedspersonale!$A:$A,Myndighedspersonale!B:B)</f>
        <v>214.23289682499001</v>
      </c>
      <c r="K93" s="11">
        <f>_xlfn.XLOOKUP($A93,Myndighedspersonale!$A:$A,Myndighedspersonale!C:C)</f>
        <v>199.89863120291554</v>
      </c>
      <c r="L93" s="11">
        <f t="shared" si="17"/>
        <v>-14.334265622074469</v>
      </c>
      <c r="M93" s="15">
        <f t="shared" si="18"/>
        <v>-6.6909731579573144</v>
      </c>
      <c r="N93" s="11">
        <f t="shared" si="19"/>
        <v>703.41879226950027</v>
      </c>
      <c r="O93" s="11">
        <f t="shared" si="20"/>
        <v>706.32208564042401</v>
      </c>
      <c r="P93" s="11">
        <f t="shared" si="21"/>
        <v>2.9032933709237341</v>
      </c>
      <c r="Q93" s="15">
        <f t="shared" si="22"/>
        <v>0.41274037640600841</v>
      </c>
      <c r="R93" s="11">
        <f>_xlfn.XLOOKUP($A93,'Alle stillinger'!$A:$A,'Alle stillinger'!B:B)</f>
        <v>3480.2258477928658</v>
      </c>
      <c r="S93" s="11">
        <f>_xlfn.XLOOKUP($A93,'Alle stillinger'!$A:$A,'Alle stillinger'!C:C)</f>
        <v>3485.609380775305</v>
      </c>
      <c r="T93" s="11">
        <f t="shared" si="23"/>
        <v>5.383532982439192</v>
      </c>
      <c r="U93" s="15">
        <f t="shared" si="24"/>
        <v>0.15468918449224753</v>
      </c>
      <c r="V93" s="16">
        <f>N93/_xlfn.XLOOKUP($A93,'Alle stillinger'!$A:$A,'Alle stillinger'!B:B)*100</f>
        <v>20.211871959850061</v>
      </c>
      <c r="W93" s="16">
        <f>O93/_xlfn.XLOOKUP($A93,'Alle stillinger'!$A:$A,'Alle stillinger'!C:C)*100</f>
        <v>20.263948379761263</v>
      </c>
      <c r="X93" s="17">
        <f t="shared" si="25"/>
        <v>5.2076419911202265E-2</v>
      </c>
    </row>
    <row r="94" spans="1:24" x14ac:dyDescent="0.25">
      <c r="A94" s="10" t="s">
        <v>101</v>
      </c>
      <c r="B94" s="11">
        <f>_xlfn.XLOOKUP($A94,AdministrativeStoettefunktioner!$A:$A,AdministrativeStoettefunktioner!B:B)</f>
        <v>245.5425207031297</v>
      </c>
      <c r="C94" s="11">
        <f>_xlfn.XLOOKUP($A94,AdministrativeStoettefunktioner!$A:$A,AdministrativeStoettefunktioner!C:C)</f>
        <v>250.32917287636482</v>
      </c>
      <c r="D94" s="11">
        <f t="shared" si="13"/>
        <v>4.7866521732351259</v>
      </c>
      <c r="E94" s="15">
        <f t="shared" si="14"/>
        <v>1.9494188458798023</v>
      </c>
      <c r="F94" s="11">
        <f>_xlfn.XLOOKUP($A94,Decentraleledere!$A:$A,Decentraleledere!B:B)</f>
        <v>113.27020839159552</v>
      </c>
      <c r="G94" s="11">
        <f>_xlfn.XLOOKUP($A94,Decentraleledere!$A:$A,Decentraleledere!C:C)</f>
        <v>117.8296052301953</v>
      </c>
      <c r="H94" s="11">
        <f t="shared" si="15"/>
        <v>4.5593968385997812</v>
      </c>
      <c r="I94" s="15">
        <f t="shared" si="16"/>
        <v>4.0252392075038168</v>
      </c>
      <c r="J94" s="11">
        <f>_xlfn.XLOOKUP($A94,Myndighedspersonale!$A:$A,Myndighedspersonale!B:B)</f>
        <v>178.75938736619457</v>
      </c>
      <c r="K94" s="11">
        <f>_xlfn.XLOOKUP($A94,Myndighedspersonale!$A:$A,Myndighedspersonale!C:C)</f>
        <v>173.39371710280113</v>
      </c>
      <c r="L94" s="11">
        <f t="shared" si="17"/>
        <v>-5.3656702633934401</v>
      </c>
      <c r="M94" s="15">
        <f t="shared" si="18"/>
        <v>-3.0016159388607018</v>
      </c>
      <c r="N94" s="11">
        <f t="shared" si="19"/>
        <v>537.5721164609198</v>
      </c>
      <c r="O94" s="11">
        <f t="shared" si="20"/>
        <v>541.55249520936127</v>
      </c>
      <c r="P94" s="11">
        <f t="shared" si="21"/>
        <v>3.980378748441467</v>
      </c>
      <c r="Q94" s="15">
        <f t="shared" si="22"/>
        <v>0.74043623665715763</v>
      </c>
      <c r="R94" s="11">
        <f>_xlfn.XLOOKUP($A94,'Alle stillinger'!$A:$A,'Alle stillinger'!B:B)</f>
        <v>2851.7904841453937</v>
      </c>
      <c r="S94" s="11">
        <f>_xlfn.XLOOKUP($A94,'Alle stillinger'!$A:$A,'Alle stillinger'!C:C)</f>
        <v>2848.9151949194297</v>
      </c>
      <c r="T94" s="11">
        <f t="shared" si="23"/>
        <v>-2.8752892259640248</v>
      </c>
      <c r="U94" s="15">
        <f t="shared" si="24"/>
        <v>-0.10082399958725133</v>
      </c>
      <c r="V94" s="16">
        <f>N94/_xlfn.XLOOKUP($A94,'Alle stillinger'!$A:$A,'Alle stillinger'!B:B)*100</f>
        <v>18.850336988273387</v>
      </c>
      <c r="W94" s="16">
        <f>O94/_xlfn.XLOOKUP($A94,'Alle stillinger'!$A:$A,'Alle stillinger'!C:C)*100</f>
        <v>19.009077426212293</v>
      </c>
      <c r="X94" s="17">
        <f t="shared" si="25"/>
        <v>0.15874043793890635</v>
      </c>
    </row>
    <row r="95" spans="1:24" x14ac:dyDescent="0.25">
      <c r="A95" s="10" t="s">
        <v>102</v>
      </c>
      <c r="B95" s="11">
        <f>_xlfn.XLOOKUP($A95,AdministrativeStoettefunktioner!$A:$A,AdministrativeStoettefunktioner!B:B)</f>
        <v>884.75409092252607</v>
      </c>
      <c r="C95" s="11">
        <f>_xlfn.XLOOKUP($A95,AdministrativeStoettefunktioner!$A:$A,AdministrativeStoettefunktioner!C:C)</f>
        <v>912.04266383360334</v>
      </c>
      <c r="D95" s="11">
        <f t="shared" si="13"/>
        <v>27.288572911077267</v>
      </c>
      <c r="E95" s="15">
        <f t="shared" si="14"/>
        <v>3.0843115834167758</v>
      </c>
      <c r="F95" s="11">
        <f>_xlfn.XLOOKUP($A95,Decentraleledere!$A:$A,Decentraleledere!B:B)</f>
        <v>443.1316331369427</v>
      </c>
      <c r="G95" s="11">
        <f>_xlfn.XLOOKUP($A95,Decentraleledere!$A:$A,Decentraleledere!C:C)</f>
        <v>458.50911993160736</v>
      </c>
      <c r="H95" s="11">
        <f t="shared" si="15"/>
        <v>15.377486794664662</v>
      </c>
      <c r="I95" s="15">
        <f t="shared" si="16"/>
        <v>3.4701848490948284</v>
      </c>
      <c r="J95" s="11">
        <f>_xlfn.XLOOKUP($A95,Myndighedspersonale!$A:$A,Myndighedspersonale!B:B)</f>
        <v>469.78109764925898</v>
      </c>
      <c r="K95" s="11">
        <f>_xlfn.XLOOKUP($A95,Myndighedspersonale!$A:$A,Myndighedspersonale!C:C)</f>
        <v>439.33101013653442</v>
      </c>
      <c r="L95" s="11">
        <f t="shared" si="17"/>
        <v>-30.450087512724565</v>
      </c>
      <c r="M95" s="15">
        <f t="shared" si="18"/>
        <v>-6.4817609020656599</v>
      </c>
      <c r="N95" s="11">
        <f t="shared" si="19"/>
        <v>1797.6668217087279</v>
      </c>
      <c r="O95" s="11">
        <f t="shared" si="20"/>
        <v>1809.8827939017451</v>
      </c>
      <c r="P95" s="11">
        <f t="shared" si="21"/>
        <v>12.215972193017251</v>
      </c>
      <c r="Q95" s="15">
        <f t="shared" si="22"/>
        <v>0.67954595620815095</v>
      </c>
      <c r="R95" s="11">
        <f>_xlfn.XLOOKUP($A95,'Alle stillinger'!$A:$A,'Alle stillinger'!B:B)</f>
        <v>8743.1392598086532</v>
      </c>
      <c r="S95" s="11">
        <f>_xlfn.XLOOKUP($A95,'Alle stillinger'!$A:$A,'Alle stillinger'!C:C)</f>
        <v>8874.3121163521846</v>
      </c>
      <c r="T95" s="11">
        <f t="shared" si="23"/>
        <v>131.17285654353145</v>
      </c>
      <c r="U95" s="15">
        <f t="shared" si="24"/>
        <v>1.5002947184716604</v>
      </c>
      <c r="V95" s="16">
        <f>N95/_xlfn.XLOOKUP($A95,'Alle stillinger'!$A:$A,'Alle stillinger'!B:B)*100</f>
        <v>20.56088514994179</v>
      </c>
      <c r="W95" s="16">
        <f>O95/_xlfn.XLOOKUP($A95,'Alle stillinger'!$A:$A,'Alle stillinger'!C:C)*100</f>
        <v>20.394626312125965</v>
      </c>
      <c r="X95" s="17">
        <f t="shared" si="25"/>
        <v>-0.16625883781582473</v>
      </c>
    </row>
    <row r="96" spans="1:24" ht="30" x14ac:dyDescent="0.25">
      <c r="A96" s="10" t="s">
        <v>103</v>
      </c>
      <c r="B96" s="11">
        <f>_xlfn.XLOOKUP($A96,AdministrativeStoettefunktioner!$A:$A,AdministrativeStoettefunktioner!B:B)</f>
        <v>256.1208404332715</v>
      </c>
      <c r="C96" s="11">
        <f>_xlfn.XLOOKUP($A96,AdministrativeStoettefunktioner!$A:$A,AdministrativeStoettefunktioner!C:C)</f>
        <v>250.41890520108379</v>
      </c>
      <c r="D96" s="11">
        <f t="shared" si="13"/>
        <v>-5.7019352321877079</v>
      </c>
      <c r="E96" s="15">
        <f t="shared" si="14"/>
        <v>-2.2262675784375552</v>
      </c>
      <c r="F96" s="11">
        <f>_xlfn.XLOOKUP($A96,Decentraleledere!$A:$A,Decentraleledere!B:B)</f>
        <v>110.3864669378903</v>
      </c>
      <c r="G96" s="11">
        <f>_xlfn.XLOOKUP($A96,Decentraleledere!$A:$A,Decentraleledere!C:C)</f>
        <v>117.06625432794283</v>
      </c>
      <c r="H96" s="11">
        <f t="shared" si="15"/>
        <v>6.6797873900525246</v>
      </c>
      <c r="I96" s="15">
        <f t="shared" si="16"/>
        <v>6.0512738339663974</v>
      </c>
      <c r="J96" s="11">
        <f>_xlfn.XLOOKUP($A96,Myndighedspersonale!$A:$A,Myndighedspersonale!B:B)</f>
        <v>161.33421247751758</v>
      </c>
      <c r="K96" s="11">
        <f>_xlfn.XLOOKUP($A96,Myndighedspersonale!$A:$A,Myndighedspersonale!C:C)</f>
        <v>157.84736815929105</v>
      </c>
      <c r="L96" s="11">
        <f t="shared" si="17"/>
        <v>-3.486844318226531</v>
      </c>
      <c r="M96" s="15">
        <f t="shared" si="18"/>
        <v>-2.1612553621956865</v>
      </c>
      <c r="N96" s="11">
        <f t="shared" si="19"/>
        <v>527.84151984867935</v>
      </c>
      <c r="O96" s="11">
        <f t="shared" si="20"/>
        <v>525.33252768831767</v>
      </c>
      <c r="P96" s="11">
        <f t="shared" si="21"/>
        <v>-2.5089921603616858</v>
      </c>
      <c r="Q96" s="15">
        <f t="shared" si="22"/>
        <v>-0.475330580489568</v>
      </c>
      <c r="R96" s="11">
        <f>_xlfn.XLOOKUP($A96,'Alle stillinger'!$A:$A,'Alle stillinger'!B:B)</f>
        <v>2636.5361032316528</v>
      </c>
      <c r="S96" s="11">
        <f>_xlfn.XLOOKUP($A96,'Alle stillinger'!$A:$A,'Alle stillinger'!C:C)</f>
        <v>2616.6138669063134</v>
      </c>
      <c r="T96" s="11">
        <f t="shared" si="23"/>
        <v>-19.922236325339327</v>
      </c>
      <c r="U96" s="15">
        <f t="shared" si="24"/>
        <v>-0.75562160142318024</v>
      </c>
      <c r="V96" s="16">
        <f>N96/_xlfn.XLOOKUP($A96,'Alle stillinger'!$A:$A,'Alle stillinger'!B:B)*100</f>
        <v>20.020265195750358</v>
      </c>
      <c r="W96" s="16">
        <f>O96/_xlfn.XLOOKUP($A96,'Alle stillinger'!$A:$A,'Alle stillinger'!C:C)*100</f>
        <v>20.076807446924953</v>
      </c>
      <c r="X96" s="17">
        <f t="shared" si="25"/>
        <v>5.6542251174594327E-2</v>
      </c>
    </row>
    <row r="97" spans="1:24" x14ac:dyDescent="0.25">
      <c r="A97" s="10" t="s">
        <v>104</v>
      </c>
      <c r="B97" s="11">
        <f>_xlfn.XLOOKUP($A97,AdministrativeStoettefunktioner!$A:$A,AdministrativeStoettefunktioner!B:B)</f>
        <v>587.44941691969927</v>
      </c>
      <c r="C97" s="11">
        <f>_xlfn.XLOOKUP($A97,AdministrativeStoettefunktioner!$A:$A,AdministrativeStoettefunktioner!C:C)</f>
        <v>589.04682393770145</v>
      </c>
      <c r="D97" s="11">
        <f t="shared" si="13"/>
        <v>1.5974070180021727</v>
      </c>
      <c r="E97" s="15">
        <f t="shared" si="14"/>
        <v>0.27192247910947004</v>
      </c>
      <c r="F97" s="11">
        <f>_xlfn.XLOOKUP($A97,Decentraleledere!$A:$A,Decentraleledere!B:B)</f>
        <v>269.71895178295557</v>
      </c>
      <c r="G97" s="11">
        <f>_xlfn.XLOOKUP($A97,Decentraleledere!$A:$A,Decentraleledere!C:C)</f>
        <v>280.44164196154287</v>
      </c>
      <c r="H97" s="11">
        <f t="shared" si="15"/>
        <v>10.7226901785873</v>
      </c>
      <c r="I97" s="15">
        <f t="shared" si="16"/>
        <v>3.9755049126899733</v>
      </c>
      <c r="J97" s="11">
        <f>_xlfn.XLOOKUP($A97,Myndighedspersonale!$A:$A,Myndighedspersonale!B:B)</f>
        <v>324.81165206287812</v>
      </c>
      <c r="K97" s="11">
        <f>_xlfn.XLOOKUP($A97,Myndighedspersonale!$A:$A,Myndighedspersonale!C:C)</f>
        <v>313.73503051795109</v>
      </c>
      <c r="L97" s="11">
        <f t="shared" si="17"/>
        <v>-11.076621544927036</v>
      </c>
      <c r="M97" s="15">
        <f t="shared" si="18"/>
        <v>-3.4101675462008325</v>
      </c>
      <c r="N97" s="11">
        <f t="shared" si="19"/>
        <v>1181.980020765533</v>
      </c>
      <c r="O97" s="11">
        <f t="shared" si="20"/>
        <v>1183.2234964171955</v>
      </c>
      <c r="P97" s="11">
        <f t="shared" si="21"/>
        <v>1.243475651662493</v>
      </c>
      <c r="Q97" s="15">
        <f t="shared" si="22"/>
        <v>0.10520276399064099</v>
      </c>
      <c r="R97" s="11">
        <f>_xlfn.XLOOKUP($A97,'Alle stillinger'!$A:$A,'Alle stillinger'!B:B)</f>
        <v>6200.0751604739562</v>
      </c>
      <c r="S97" s="11">
        <f>_xlfn.XLOOKUP($A97,'Alle stillinger'!$A:$A,'Alle stillinger'!C:C)</f>
        <v>6225.3994313539251</v>
      </c>
      <c r="T97" s="11">
        <f t="shared" si="23"/>
        <v>25.324270879968935</v>
      </c>
      <c r="U97" s="15">
        <f t="shared" si="24"/>
        <v>0.40845103042320308</v>
      </c>
      <c r="V97" s="16">
        <f>N97/_xlfn.XLOOKUP($A97,'Alle stillinger'!$A:$A,'Alle stillinger'!B:B)*100</f>
        <v>19.063962777431527</v>
      </c>
      <c r="W97" s="16">
        <f>O97/_xlfn.XLOOKUP($A97,'Alle stillinger'!$A:$A,'Alle stillinger'!C:C)*100</f>
        <v>19.006386810426125</v>
      </c>
      <c r="X97" s="17">
        <f t="shared" si="25"/>
        <v>-5.7575967005401907E-2</v>
      </c>
    </row>
    <row r="98" spans="1:24" ht="30" x14ac:dyDescent="0.25">
      <c r="A98" s="10" t="s">
        <v>105</v>
      </c>
      <c r="B98" s="11">
        <f>_xlfn.XLOOKUP($A98,AdministrativeStoettefunktioner!$A:$A,AdministrativeStoettefunktioner!B:B)</f>
        <v>335.09837727510842</v>
      </c>
      <c r="C98" s="11">
        <f>_xlfn.XLOOKUP($A98,AdministrativeStoettefunktioner!$A:$A,AdministrativeStoettefunktioner!C:C)</f>
        <v>344.53695213030568</v>
      </c>
      <c r="D98" s="11">
        <f t="shared" si="13"/>
        <v>9.4385748551972597</v>
      </c>
      <c r="E98" s="15">
        <f t="shared" si="14"/>
        <v>2.8166578817683732</v>
      </c>
      <c r="F98" s="11">
        <f>_xlfn.XLOOKUP($A98,Decentraleledere!$A:$A,Decentraleledere!B:B)</f>
        <v>96.230817217716776</v>
      </c>
      <c r="G98" s="11">
        <f>_xlfn.XLOOKUP($A98,Decentraleledere!$A:$A,Decentraleledere!C:C)</f>
        <v>96</v>
      </c>
      <c r="H98" s="11">
        <f t="shared" si="15"/>
        <v>-0.23081721771677621</v>
      </c>
      <c r="I98" s="15">
        <f t="shared" si="16"/>
        <v>-0.23985790040062252</v>
      </c>
      <c r="J98" s="11">
        <f>_xlfn.XLOOKUP($A98,Myndighedspersonale!$A:$A,Myndighedspersonale!B:B)</f>
        <v>132.77716447524887</v>
      </c>
      <c r="K98" s="11">
        <f>_xlfn.XLOOKUP($A98,Myndighedspersonale!$A:$A,Myndighedspersonale!C:C)</f>
        <v>133.45268962847567</v>
      </c>
      <c r="L98" s="11">
        <f t="shared" si="17"/>
        <v>0.67552515322680051</v>
      </c>
      <c r="M98" s="15">
        <f t="shared" si="18"/>
        <v>0.50876606372530719</v>
      </c>
      <c r="N98" s="11">
        <f t="shared" si="19"/>
        <v>564.10635896807412</v>
      </c>
      <c r="O98" s="11">
        <f t="shared" si="20"/>
        <v>573.98964175878132</v>
      </c>
      <c r="P98" s="11">
        <f t="shared" si="21"/>
        <v>9.8832827907071987</v>
      </c>
      <c r="Q98" s="15">
        <f t="shared" si="22"/>
        <v>1.7520247083877578</v>
      </c>
      <c r="R98" s="11">
        <f>_xlfn.XLOOKUP($A98,'Alle stillinger'!$A:$A,'Alle stillinger'!B:B)</f>
        <v>3235.3120171355536</v>
      </c>
      <c r="S98" s="11">
        <f>_xlfn.XLOOKUP($A98,'Alle stillinger'!$A:$A,'Alle stillinger'!C:C)</f>
        <v>3216.9204514090698</v>
      </c>
      <c r="T98" s="11">
        <f t="shared" si="23"/>
        <v>-18.391565726483805</v>
      </c>
      <c r="U98" s="15">
        <f t="shared" si="24"/>
        <v>-0.5684634319371501</v>
      </c>
      <c r="V98" s="16">
        <f>N98/_xlfn.XLOOKUP($A98,'Alle stillinger'!$A:$A,'Alle stillinger'!B:B)*100</f>
        <v>17.435918266316602</v>
      </c>
      <c r="W98" s="16">
        <f>O98/_xlfn.XLOOKUP($A98,'Alle stillinger'!$A:$A,'Alle stillinger'!C:C)*100</f>
        <v>17.842829825256121</v>
      </c>
      <c r="X98" s="17">
        <f t="shared" si="25"/>
        <v>0.40691155893951958</v>
      </c>
    </row>
    <row r="99" spans="1:24" x14ac:dyDescent="0.25">
      <c r="A99" s="10" t="s">
        <v>106</v>
      </c>
      <c r="B99" s="11">
        <f>_xlfn.XLOOKUP($A99,AdministrativeStoettefunktioner!$A:$A,AdministrativeStoettefunktioner!B:B)</f>
        <v>2670.2155260272502</v>
      </c>
      <c r="C99" s="11">
        <f>_xlfn.XLOOKUP($A99,AdministrativeStoettefunktioner!$A:$A,AdministrativeStoettefunktioner!C:C)</f>
        <v>2718.3778496331374</v>
      </c>
      <c r="D99" s="11">
        <f t="shared" si="13"/>
        <v>48.162323605887195</v>
      </c>
      <c r="E99" s="15">
        <f t="shared" si="14"/>
        <v>1.8036867487450783</v>
      </c>
      <c r="F99" s="11">
        <f>_xlfn.XLOOKUP($A99,Decentraleledere!$A:$A,Decentraleledere!B:B)</f>
        <v>1099.9784941870171</v>
      </c>
      <c r="G99" s="11">
        <f>_xlfn.XLOOKUP($A99,Decentraleledere!$A:$A,Decentraleledere!C:C)</f>
        <v>1091.8912688996365</v>
      </c>
      <c r="H99" s="11">
        <f t="shared" si="15"/>
        <v>-8.0872252873805337</v>
      </c>
      <c r="I99" s="15">
        <f t="shared" si="16"/>
        <v>-0.73521667288211123</v>
      </c>
      <c r="J99" s="11">
        <f>_xlfn.XLOOKUP($A99,Myndighedspersonale!$A:$A,Myndighedspersonale!B:B)</f>
        <v>1878.2109625526657</v>
      </c>
      <c r="K99" s="11">
        <f>_xlfn.XLOOKUP($A99,Myndighedspersonale!$A:$A,Myndighedspersonale!C:C)</f>
        <v>1913.5892131328997</v>
      </c>
      <c r="L99" s="11">
        <f t="shared" si="17"/>
        <v>35.378250580233953</v>
      </c>
      <c r="M99" s="15">
        <f t="shared" si="18"/>
        <v>1.8836143162614478</v>
      </c>
      <c r="N99" s="11">
        <f t="shared" si="19"/>
        <v>5648.4049827669332</v>
      </c>
      <c r="O99" s="11">
        <f t="shared" si="20"/>
        <v>5723.8583316656732</v>
      </c>
      <c r="P99" s="11">
        <f t="shared" si="21"/>
        <v>75.453348898739932</v>
      </c>
      <c r="Q99" s="15">
        <f t="shared" si="22"/>
        <v>1.3358346140006816</v>
      </c>
      <c r="R99" s="11">
        <f>_xlfn.XLOOKUP($A99,'Alle stillinger'!$A:$A,'Alle stillinger'!B:B)</f>
        <v>22420.252301559121</v>
      </c>
      <c r="S99" s="11">
        <f>_xlfn.XLOOKUP($A99,'Alle stillinger'!$A:$A,'Alle stillinger'!C:C)</f>
        <v>23843.039714498773</v>
      </c>
      <c r="T99" s="11">
        <f t="shared" si="23"/>
        <v>1422.7874129396514</v>
      </c>
      <c r="U99" s="15">
        <f t="shared" si="24"/>
        <v>6.3459919799417674</v>
      </c>
      <c r="V99" s="16">
        <f>N99/_xlfn.XLOOKUP($A99,'Alle stillinger'!$A:$A,'Alle stillinger'!B:B)*100</f>
        <v>25.193315877065931</v>
      </c>
      <c r="W99" s="16">
        <f>O99/_xlfn.XLOOKUP($A99,'Alle stillinger'!$A:$A,'Alle stillinger'!C:C)*100</f>
        <v>24.006411934905422</v>
      </c>
      <c r="X99" s="17">
        <f t="shared" si="25"/>
        <v>-1.1869039421605088</v>
      </c>
    </row>
    <row r="100" spans="1:24" x14ac:dyDescent="0.25">
      <c r="A100" s="10" t="s">
        <v>107</v>
      </c>
      <c r="B100" s="11">
        <f>_xlfn.XLOOKUP($A100,AdministrativeStoettefunktioner!$A:$A,AdministrativeStoettefunktioner!B:B)</f>
        <v>50.564798484165472</v>
      </c>
      <c r="C100" s="11">
        <f>_xlfn.XLOOKUP($A100,AdministrativeStoettefunktioner!$A:$A,AdministrativeStoettefunktioner!C:C)</f>
        <v>58.465007853129038</v>
      </c>
      <c r="D100" s="11">
        <f t="shared" si="13"/>
        <v>7.9002093689635657</v>
      </c>
      <c r="E100" s="15">
        <f t="shared" si="14"/>
        <v>15.623931283811091</v>
      </c>
      <c r="F100" s="11">
        <f>_xlfn.XLOOKUP($A100,Decentraleledere!$A:$A,Decentraleledere!B:B)</f>
        <v>0</v>
      </c>
      <c r="G100" s="11">
        <f>_xlfn.XLOOKUP($A100,Decentraleledere!$A:$A,Decentraleledere!C:C)</f>
        <v>0</v>
      </c>
      <c r="H100" s="11">
        <f t="shared" si="15"/>
        <v>0</v>
      </c>
      <c r="I100" s="15" t="e">
        <f t="shared" si="16"/>
        <v>#DIV/0!</v>
      </c>
      <c r="J100" s="11">
        <f>_xlfn.XLOOKUP($A100,Myndighedspersonale!$A:$A,Myndighedspersonale!B:B)</f>
        <v>14.946</v>
      </c>
      <c r="K100" s="11">
        <f>_xlfn.XLOOKUP($A100,Myndighedspersonale!$A:$A,Myndighedspersonale!C:C)</f>
        <v>10.919</v>
      </c>
      <c r="L100" s="11">
        <f t="shared" si="17"/>
        <v>-4.0269999999999992</v>
      </c>
      <c r="M100" s="15">
        <f t="shared" si="18"/>
        <v>-26.943663856550241</v>
      </c>
      <c r="N100" s="11">
        <f t="shared" si="19"/>
        <v>65.510798484165477</v>
      </c>
      <c r="O100" s="11">
        <f t="shared" si="20"/>
        <v>69.384007853129035</v>
      </c>
      <c r="P100" s="11">
        <f t="shared" si="21"/>
        <v>3.8732093689635576</v>
      </c>
      <c r="Q100" s="15">
        <f t="shared" si="22"/>
        <v>5.9123220271841834</v>
      </c>
      <c r="R100" s="11">
        <f>_xlfn.XLOOKUP($A100,'Alle stillinger'!$A:$A,'Alle stillinger'!B:B)</f>
        <v>470.62827782801423</v>
      </c>
      <c r="S100" s="11">
        <f>_xlfn.XLOOKUP($A100,'Alle stillinger'!$A:$A,'Alle stillinger'!C:C)</f>
        <v>461.04893225182934</v>
      </c>
      <c r="T100" s="11">
        <f t="shared" si="23"/>
        <v>-9.5793455761848918</v>
      </c>
      <c r="U100" s="15">
        <f t="shared" si="24"/>
        <v>-2.0354377387594109</v>
      </c>
      <c r="V100" s="16">
        <f>N100/_xlfn.XLOOKUP($A100,'Alle stillinger'!$A:$A,'Alle stillinger'!B:B)*100</f>
        <v>13.919860231625448</v>
      </c>
      <c r="W100" s="16">
        <f>O100/_xlfn.XLOOKUP($A100,'Alle stillinger'!$A:$A,'Alle stillinger'!C:C)*100</f>
        <v>15.049163548486611</v>
      </c>
      <c r="X100" s="17">
        <f t="shared" si="25"/>
        <v>1.1293033168611633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DBFD-D1F6-450B-ACD6-0C6EDF816F0C}">
  <dimension ref="A1:M105"/>
  <sheetViews>
    <sheetView workbookViewId="0">
      <selection activeCell="B3" sqref="B3"/>
    </sheetView>
  </sheetViews>
  <sheetFormatPr defaultRowHeight="15" x14ac:dyDescent="0.25"/>
  <sheetData>
    <row r="1" spans="1:13" x14ac:dyDescent="0.25">
      <c r="A1" s="12" t="s">
        <v>200</v>
      </c>
      <c r="B1" t="s">
        <v>201</v>
      </c>
      <c r="C1" t="s">
        <v>202</v>
      </c>
      <c r="D1" t="s">
        <v>203</v>
      </c>
    </row>
    <row r="2" spans="1:13" x14ac:dyDescent="0.25">
      <c r="A2" s="12" t="s">
        <v>4</v>
      </c>
      <c r="B2" s="11">
        <f>_xlfn.XLOOKUP($A2,AdministrativeStoette_raa!$D$2:$DC$2,AdministrativeStoette_raa!$D$39:$DC$39)</f>
        <v>46683.921283653894</v>
      </c>
      <c r="C2" s="13">
        <f>_xlfn.XLOOKUP($A2,AdministrativeStoette_raa!$D$2:$DC$2,AdministrativeStoette_raa!$D$75:$DC$75)</f>
        <v>47905.118554481989</v>
      </c>
      <c r="D2" s="14">
        <f>C2-B2</f>
        <v>1221.1972708280955</v>
      </c>
    </row>
    <row r="3" spans="1:13" ht="30" x14ac:dyDescent="0.25">
      <c r="A3" s="10" t="s">
        <v>5</v>
      </c>
      <c r="B3" s="11">
        <f>_xlfn.XLOOKUP($A3,AdministrativeStoette_raa!$D$2:$DC$2,AdministrativeStoette_raa!$D$39:$DC$39)</f>
        <v>442.21085243602033</v>
      </c>
      <c r="C3" s="13">
        <f>_xlfn.XLOOKUP($A3,AdministrativeStoette_raa!$D$2:$DC$2,AdministrativeStoette_raa!$D$75:$DC$75)</f>
        <v>457.98194179410478</v>
      </c>
      <c r="D3" s="14">
        <f>C3-B3</f>
        <v>15.771089358084453</v>
      </c>
    </row>
    <row r="4" spans="1:13" x14ac:dyDescent="0.25">
      <c r="A4" s="10" t="s">
        <v>6</v>
      </c>
      <c r="B4" s="11">
        <f>_xlfn.XLOOKUP($A4,AdministrativeStoette_raa!$D$2:$DC$2,AdministrativeStoette_raa!$D$39:$DC$39)</f>
        <v>1428.1315205432902</v>
      </c>
      <c r="C4" s="13">
        <f>_xlfn.XLOOKUP($A4,AdministrativeStoette_raa!$D$2:$DC$2,AdministrativeStoette_raa!$D$75:$DC$75)</f>
        <v>1472.4078372761792</v>
      </c>
      <c r="D4" s="14">
        <f t="shared" ref="D4:D67" si="0">C4-B4</f>
        <v>44.276316732888972</v>
      </c>
    </row>
    <row r="5" spans="1:13" ht="30" x14ac:dyDescent="0.25">
      <c r="A5" s="10" t="s">
        <v>7</v>
      </c>
      <c r="B5" s="11">
        <f>_xlfn.XLOOKUP($A5,AdministrativeStoette_raa!$D$2:$DC$2,AdministrativeStoette_raa!$D$39:$DC$39)</f>
        <v>242.82322749797191</v>
      </c>
      <c r="C5" s="13">
        <f>_xlfn.XLOOKUP($A5,AdministrativeStoette_raa!$D$2:$DC$2,AdministrativeStoette_raa!$D$75:$DC$75)</f>
        <v>268.46376348279523</v>
      </c>
      <c r="D5" s="14">
        <f t="shared" si="0"/>
        <v>25.640535984823316</v>
      </c>
    </row>
    <row r="6" spans="1:13" x14ac:dyDescent="0.25">
      <c r="A6" s="10" t="s">
        <v>8</v>
      </c>
      <c r="B6" s="11">
        <f>_xlfn.XLOOKUP($A6,AdministrativeStoette_raa!$D$2:$DC$2,AdministrativeStoette_raa!$D$39:$DC$39)</f>
        <v>167.34594175502076</v>
      </c>
      <c r="C6" s="13">
        <f>_xlfn.XLOOKUP($A6,AdministrativeStoette_raa!$D$2:$DC$2,AdministrativeStoette_raa!$D$75:$DC$75)</f>
        <v>178.80664658002556</v>
      </c>
      <c r="D6" s="14">
        <f t="shared" si="0"/>
        <v>11.460704825004797</v>
      </c>
    </row>
    <row r="7" spans="1:13" x14ac:dyDescent="0.25">
      <c r="A7" s="10" t="s">
        <v>9</v>
      </c>
      <c r="B7" s="11">
        <f>_xlfn.XLOOKUP($A7,AdministrativeStoette_raa!$D$2:$DC$2,AdministrativeStoette_raa!$D$39:$DC$39)</f>
        <v>222.35041606259756</v>
      </c>
      <c r="C7" s="13">
        <f>_xlfn.XLOOKUP($A7,AdministrativeStoette_raa!$D$2:$DC$2,AdministrativeStoette_raa!$D$75:$DC$75)</f>
        <v>230.7244688708671</v>
      </c>
      <c r="D7" s="14">
        <f t="shared" si="0"/>
        <v>8.3740528082695391</v>
      </c>
    </row>
    <row r="8" spans="1:13" x14ac:dyDescent="0.25">
      <c r="A8" s="10" t="s">
        <v>10</v>
      </c>
      <c r="B8" s="11">
        <f>_xlfn.XLOOKUP($A8,AdministrativeStoette_raa!$D$2:$DC$2,AdministrativeStoette_raa!$D$39:$DC$39)</f>
        <v>508.94427391241067</v>
      </c>
      <c r="C8" s="13">
        <f>_xlfn.XLOOKUP($A8,AdministrativeStoette_raa!$D$2:$DC$2,AdministrativeStoette_raa!$D$75:$DC$75)</f>
        <v>553.01721605607577</v>
      </c>
      <c r="D8" s="14">
        <f t="shared" si="0"/>
        <v>44.072942143665102</v>
      </c>
    </row>
    <row r="9" spans="1:13" x14ac:dyDescent="0.25">
      <c r="A9" s="10" t="s">
        <v>11</v>
      </c>
      <c r="B9" s="11">
        <f>_xlfn.XLOOKUP($A9,AdministrativeStoette_raa!$D$2:$DC$2,AdministrativeStoette_raa!$D$39:$DC$39)</f>
        <v>166.95679398843816</v>
      </c>
      <c r="C9" s="13">
        <f>_xlfn.XLOOKUP($A9,AdministrativeStoette_raa!$D$2:$DC$2,AdministrativeStoette_raa!$D$75:$DC$75)</f>
        <v>179.38837033345862</v>
      </c>
      <c r="D9" s="14">
        <f t="shared" si="0"/>
        <v>12.43157634502046</v>
      </c>
    </row>
    <row r="10" spans="1:13" ht="30" x14ac:dyDescent="0.25">
      <c r="A10" s="10" t="s">
        <v>12</v>
      </c>
      <c r="B10" s="11">
        <f>_xlfn.XLOOKUP($A10,AdministrativeStoette_raa!$D$2:$DC$2,AdministrativeStoette_raa!$D$39:$DC$39)</f>
        <v>373.91580306016095</v>
      </c>
      <c r="C10" s="13">
        <f>_xlfn.XLOOKUP($A10,AdministrativeStoette_raa!$D$2:$DC$2,AdministrativeStoette_raa!$D$75:$DC$75)</f>
        <v>393.29604065288652</v>
      </c>
      <c r="D10" s="14">
        <f t="shared" si="0"/>
        <v>19.380237592725564</v>
      </c>
    </row>
    <row r="11" spans="1:13" x14ac:dyDescent="0.25">
      <c r="A11" s="10" t="s">
        <v>13</v>
      </c>
      <c r="B11" s="11">
        <f>_xlfn.XLOOKUP($A11,AdministrativeStoette_raa!$D$2:$DC$2,AdministrativeStoette_raa!$D$39:$DC$39)</f>
        <v>335.71010709842056</v>
      </c>
      <c r="C11" s="13">
        <f>_xlfn.XLOOKUP($A11,AdministrativeStoette_raa!$D$2:$DC$2,AdministrativeStoette_raa!$D$75:$DC$75)</f>
        <v>342.68677473546711</v>
      </c>
      <c r="D11" s="14">
        <f t="shared" si="0"/>
        <v>6.9766676370465461</v>
      </c>
    </row>
    <row r="12" spans="1:13" ht="30" x14ac:dyDescent="0.25">
      <c r="A12" s="10" t="s">
        <v>14</v>
      </c>
      <c r="B12" s="11">
        <f>_xlfn.XLOOKUP($A12,AdministrativeStoette_raa!$D$2:$DC$2,AdministrativeStoette_raa!$D$39:$DC$39)</f>
        <v>199.27774795146007</v>
      </c>
      <c r="C12" s="13">
        <f>_xlfn.XLOOKUP($A12,AdministrativeStoette_raa!$D$2:$DC$2,AdministrativeStoette_raa!$D$75:$DC$75)</f>
        <v>197.79014193474194</v>
      </c>
      <c r="D12" s="14">
        <f t="shared" si="0"/>
        <v>-1.4876060167181322</v>
      </c>
    </row>
    <row r="13" spans="1:13" x14ac:dyDescent="0.25">
      <c r="A13" s="10" t="s">
        <v>15</v>
      </c>
      <c r="B13" s="11">
        <f>_xlfn.XLOOKUP($A13,AdministrativeStoette_raa!$D$2:$DC$2,AdministrativeStoette_raa!$D$39:$DC$39)</f>
        <v>86.505227026425203</v>
      </c>
      <c r="C13" s="13">
        <f>_xlfn.XLOOKUP($A13,AdministrativeStoette_raa!$D$2:$DC$2,AdministrativeStoette_raa!$D$75:$DC$75)</f>
        <v>90.152748724261301</v>
      </c>
      <c r="D13" s="14">
        <f t="shared" si="0"/>
        <v>3.6475216978360976</v>
      </c>
    </row>
    <row r="14" spans="1:13" x14ac:dyDescent="0.25">
      <c r="A14" s="10" t="s">
        <v>16</v>
      </c>
      <c r="B14" s="11">
        <f>_xlfn.XLOOKUP($A14,AdministrativeStoette_raa!$D$2:$DC$2,AdministrativeStoette_raa!$D$39:$DC$39)</f>
        <v>280.02991285193849</v>
      </c>
      <c r="C14" s="13">
        <f>_xlfn.XLOOKUP($A14,AdministrativeStoette_raa!$D$2:$DC$2,AdministrativeStoette_raa!$D$75:$DC$75)</f>
        <v>281.37724021056499</v>
      </c>
      <c r="D14" s="14">
        <f t="shared" si="0"/>
        <v>1.3473273586265009</v>
      </c>
      <c r="M14" s="18"/>
    </row>
    <row r="15" spans="1:13" x14ac:dyDescent="0.25">
      <c r="A15" s="10" t="s">
        <v>17</v>
      </c>
      <c r="B15" s="11">
        <f>_xlfn.XLOOKUP($A15,AdministrativeStoette_raa!$D$2:$DC$2,AdministrativeStoette_raa!$D$39:$DC$39)</f>
        <v>751.67561251643792</v>
      </c>
      <c r="C15" s="13">
        <f>_xlfn.XLOOKUP($A15,AdministrativeStoette_raa!$D$2:$DC$2,AdministrativeStoette_raa!$D$75:$DC$75)</f>
        <v>741.36146756065477</v>
      </c>
      <c r="D15" s="14">
        <f t="shared" si="0"/>
        <v>-10.314144955783149</v>
      </c>
    </row>
    <row r="16" spans="1:13" ht="30" x14ac:dyDescent="0.25">
      <c r="A16" s="10" t="s">
        <v>18</v>
      </c>
      <c r="B16" s="11">
        <f>_xlfn.XLOOKUP($A16,AdministrativeStoette_raa!$D$2:$DC$2,AdministrativeStoette_raa!$D$39:$DC$39)</f>
        <v>410.69712519930664</v>
      </c>
      <c r="C16" s="13">
        <f>_xlfn.XLOOKUP($A16,AdministrativeStoette_raa!$D$2:$DC$2,AdministrativeStoette_raa!$D$75:$DC$75)</f>
        <v>401.44393295813228</v>
      </c>
      <c r="D16" s="14">
        <f t="shared" si="0"/>
        <v>-9.2531922411743608</v>
      </c>
    </row>
    <row r="17" spans="1:4" x14ac:dyDescent="0.25">
      <c r="A17" s="10" t="s">
        <v>19</v>
      </c>
      <c r="B17" s="11">
        <f>_xlfn.XLOOKUP($A17,AdministrativeStoette_raa!$D$2:$DC$2,AdministrativeStoette_raa!$D$39:$DC$39)</f>
        <v>13.575966562694948</v>
      </c>
      <c r="C17" s="13">
        <f>_xlfn.XLOOKUP($A17,AdministrativeStoette_raa!$D$2:$DC$2,AdministrativeStoette_raa!$D$75:$DC$75)</f>
        <v>12.918800000000001</v>
      </c>
      <c r="D17" s="14">
        <f t="shared" si="0"/>
        <v>-0.65716656269494678</v>
      </c>
    </row>
    <row r="18" spans="1:4" x14ac:dyDescent="0.25">
      <c r="A18" s="10" t="s">
        <v>20</v>
      </c>
      <c r="B18" s="11">
        <f>_xlfn.XLOOKUP($A18,AdministrativeStoette_raa!$D$2:$DC$2,AdministrativeStoette_raa!$D$39:$DC$39)</f>
        <v>291.37740262343374</v>
      </c>
      <c r="C18" s="13">
        <f>_xlfn.XLOOKUP($A18,AdministrativeStoette_raa!$D$2:$DC$2,AdministrativeStoette_raa!$D$75:$DC$75)</f>
        <v>297.70638270811304</v>
      </c>
      <c r="D18" s="14">
        <f t="shared" si="0"/>
        <v>6.3289800846793014</v>
      </c>
    </row>
    <row r="19" spans="1:4" x14ac:dyDescent="0.25">
      <c r="A19" s="10" t="s">
        <v>21</v>
      </c>
      <c r="B19" s="11">
        <f>_xlfn.XLOOKUP($A19,AdministrativeStoette_raa!$D$2:$DC$2,AdministrativeStoette_raa!$D$39:$DC$39)</f>
        <v>226.56420283631525</v>
      </c>
      <c r="C19" s="13">
        <f>_xlfn.XLOOKUP($A19,AdministrativeStoette_raa!$D$2:$DC$2,AdministrativeStoette_raa!$D$75:$DC$75)</f>
        <v>240.52894828800555</v>
      </c>
      <c r="D19" s="14">
        <f t="shared" si="0"/>
        <v>13.964745451690305</v>
      </c>
    </row>
    <row r="20" spans="1:4" ht="30" x14ac:dyDescent="0.25">
      <c r="A20" s="10" t="s">
        <v>22</v>
      </c>
      <c r="B20" s="11">
        <f>_xlfn.XLOOKUP($A20,AdministrativeStoette_raa!$D$2:$DC$2,AdministrativeStoette_raa!$D$39:$DC$39)</f>
        <v>323.96196942039552</v>
      </c>
      <c r="C20" s="13">
        <f>_xlfn.XLOOKUP($A20,AdministrativeStoette_raa!$D$2:$DC$2,AdministrativeStoette_raa!$D$75:$DC$75)</f>
        <v>323.19808925120088</v>
      </c>
      <c r="D20" s="14">
        <f t="shared" si="0"/>
        <v>-0.76388016919463553</v>
      </c>
    </row>
    <row r="21" spans="1:4" ht="30" x14ac:dyDescent="0.25">
      <c r="A21" s="10" t="s">
        <v>23</v>
      </c>
      <c r="B21" s="11">
        <f>_xlfn.XLOOKUP($A21,AdministrativeStoette_raa!$D$2:$DC$2,AdministrativeStoette_raa!$D$39:$DC$39)</f>
        <v>377.18459314620929</v>
      </c>
      <c r="C21" s="13">
        <f>_xlfn.XLOOKUP($A21,AdministrativeStoette_raa!$D$2:$DC$2,AdministrativeStoette_raa!$D$75:$DC$75)</f>
        <v>366.98548700715367</v>
      </c>
      <c r="D21" s="14">
        <f t="shared" si="0"/>
        <v>-10.19910613905563</v>
      </c>
    </row>
    <row r="22" spans="1:4" ht="30" x14ac:dyDescent="0.25">
      <c r="A22" s="10" t="s">
        <v>24</v>
      </c>
      <c r="B22" s="11">
        <f>_xlfn.XLOOKUP($A22,AdministrativeStoette_raa!$D$2:$DC$2,AdministrativeStoette_raa!$D$39:$DC$39)</f>
        <v>630.2878977721308</v>
      </c>
      <c r="C22" s="13">
        <f>_xlfn.XLOOKUP($A22,AdministrativeStoette_raa!$D$2:$DC$2,AdministrativeStoette_raa!$D$75:$DC$75)</f>
        <v>634.26058488057674</v>
      </c>
      <c r="D22" s="14">
        <f t="shared" si="0"/>
        <v>3.972687108445939</v>
      </c>
    </row>
    <row r="23" spans="1:4" ht="30" x14ac:dyDescent="0.25">
      <c r="A23" s="10" t="s">
        <v>25</v>
      </c>
      <c r="B23" s="11">
        <f>_xlfn.XLOOKUP($A23,AdministrativeStoette_raa!$D$2:$DC$2,AdministrativeStoette_raa!$D$39:$DC$39)</f>
        <v>380.52976626631437</v>
      </c>
      <c r="C23" s="13">
        <f>_xlfn.XLOOKUP($A23,AdministrativeStoette_raa!$D$2:$DC$2,AdministrativeStoette_raa!$D$75:$DC$75)</f>
        <v>375.24657679093656</v>
      </c>
      <c r="D23" s="14">
        <f t="shared" si="0"/>
        <v>-5.2831894753778101</v>
      </c>
    </row>
    <row r="24" spans="1:4" ht="30" x14ac:dyDescent="0.25">
      <c r="A24" s="10" t="s">
        <v>26</v>
      </c>
      <c r="B24" s="11">
        <f>_xlfn.XLOOKUP($A24,AdministrativeStoette_raa!$D$2:$DC$2,AdministrativeStoette_raa!$D$39:$DC$39)</f>
        <v>318.94750382792358</v>
      </c>
      <c r="C24" s="13">
        <f>_xlfn.XLOOKUP($A24,AdministrativeStoette_raa!$D$2:$DC$2,AdministrativeStoette_raa!$D$75:$DC$75)</f>
        <v>325.03969508415645</v>
      </c>
      <c r="D24" s="14">
        <f t="shared" si="0"/>
        <v>6.0921912562328657</v>
      </c>
    </row>
    <row r="25" spans="1:4" x14ac:dyDescent="0.25">
      <c r="A25" s="10" t="s">
        <v>27</v>
      </c>
      <c r="B25" s="11">
        <f>_xlfn.XLOOKUP($A25,AdministrativeStoette_raa!$D$2:$DC$2,AdministrativeStoette_raa!$D$39:$DC$39)</f>
        <v>253.1786370478377</v>
      </c>
      <c r="C25" s="13">
        <f>_xlfn.XLOOKUP($A25,AdministrativeStoette_raa!$D$2:$DC$2,AdministrativeStoette_raa!$D$75:$DC$75)</f>
        <v>257.98012802917964</v>
      </c>
      <c r="D25" s="14">
        <f t="shared" si="0"/>
        <v>4.8014909813419422</v>
      </c>
    </row>
    <row r="26" spans="1:4" x14ac:dyDescent="0.25">
      <c r="A26" s="10" t="s">
        <v>28</v>
      </c>
      <c r="B26" s="11">
        <f>_xlfn.XLOOKUP($A26,AdministrativeStoette_raa!$D$2:$DC$2,AdministrativeStoette_raa!$D$39:$DC$39)</f>
        <v>662.65773043466697</v>
      </c>
      <c r="C26" s="13">
        <f>_xlfn.XLOOKUP($A26,AdministrativeStoette_raa!$D$2:$DC$2,AdministrativeStoette_raa!$D$75:$DC$75)</f>
        <v>687.1653336885887</v>
      </c>
      <c r="D26" s="14">
        <f t="shared" si="0"/>
        <v>24.507603253921729</v>
      </c>
    </row>
    <row r="27" spans="1:4" x14ac:dyDescent="0.25">
      <c r="A27" s="10" t="s">
        <v>29</v>
      </c>
      <c r="B27" s="11">
        <f>_xlfn.XLOOKUP($A27,AdministrativeStoette_raa!$D$2:$DC$2,AdministrativeStoette_raa!$D$39:$DC$39)</f>
        <v>526.02074176290921</v>
      </c>
      <c r="C27" s="13">
        <f>_xlfn.XLOOKUP($A27,AdministrativeStoette_raa!$D$2:$DC$2,AdministrativeStoette_raa!$D$75:$DC$75)</f>
        <v>537.45844331219826</v>
      </c>
      <c r="D27" s="14">
        <f t="shared" si="0"/>
        <v>11.437701549289045</v>
      </c>
    </row>
    <row r="28" spans="1:4" x14ac:dyDescent="0.25">
      <c r="A28" s="10" t="s">
        <v>30</v>
      </c>
      <c r="B28" s="11">
        <f>_xlfn.XLOOKUP($A28,AdministrativeStoette_raa!$D$2:$DC$2,AdministrativeStoette_raa!$D$39:$DC$39)</f>
        <v>206.71999420236665</v>
      </c>
      <c r="C28" s="13">
        <f>_xlfn.XLOOKUP($A28,AdministrativeStoette_raa!$D$2:$DC$2,AdministrativeStoette_raa!$D$75:$DC$75)</f>
        <v>205.0145696282454</v>
      </c>
      <c r="D28" s="14">
        <f t="shared" si="0"/>
        <v>-1.7054245741212526</v>
      </c>
    </row>
    <row r="29" spans="1:4" x14ac:dyDescent="0.25">
      <c r="A29" s="10" t="s">
        <v>31</v>
      </c>
      <c r="B29" s="11">
        <f>_xlfn.XLOOKUP($A29,AdministrativeStoette_raa!$D$2:$DC$2,AdministrativeStoette_raa!$D$39:$DC$39)</f>
        <v>279.13972397001862</v>
      </c>
      <c r="C29" s="13">
        <f>_xlfn.XLOOKUP($A29,AdministrativeStoette_raa!$D$2:$DC$2,AdministrativeStoette_raa!$D$75:$DC$75)</f>
        <v>277.54410228812111</v>
      </c>
      <c r="D29" s="14">
        <f t="shared" si="0"/>
        <v>-1.5956216818975122</v>
      </c>
    </row>
    <row r="30" spans="1:4" x14ac:dyDescent="0.25">
      <c r="A30" s="10" t="s">
        <v>32</v>
      </c>
      <c r="B30" s="11">
        <f>_xlfn.XLOOKUP($A30,AdministrativeStoette_raa!$D$2:$DC$2,AdministrativeStoette_raa!$D$39:$DC$39)</f>
        <v>267.72671662307744</v>
      </c>
      <c r="C30" s="13">
        <f>_xlfn.XLOOKUP($A30,AdministrativeStoette_raa!$D$2:$DC$2,AdministrativeStoette_raa!$D$75:$DC$75)</f>
        <v>269.29143279214782</v>
      </c>
      <c r="D30" s="14">
        <f t="shared" si="0"/>
        <v>1.5647161690703797</v>
      </c>
    </row>
    <row r="31" spans="1:4" ht="30" x14ac:dyDescent="0.25">
      <c r="A31" s="10" t="s">
        <v>33</v>
      </c>
      <c r="B31" s="11">
        <f>_xlfn.XLOOKUP($A31,AdministrativeStoette_raa!$D$2:$DC$2,AdministrativeStoette_raa!$D$39:$DC$39)</f>
        <v>437.8486810771725</v>
      </c>
      <c r="C31" s="13">
        <f>_xlfn.XLOOKUP($A31,AdministrativeStoette_raa!$D$2:$DC$2,AdministrativeStoette_raa!$D$75:$DC$75)</f>
        <v>453.1125205790039</v>
      </c>
      <c r="D31" s="14">
        <f t="shared" si="0"/>
        <v>15.263839501831399</v>
      </c>
    </row>
    <row r="32" spans="1:4" ht="30" x14ac:dyDescent="0.25">
      <c r="A32" s="10" t="s">
        <v>34</v>
      </c>
      <c r="B32" s="11">
        <f>_xlfn.XLOOKUP($A32,AdministrativeStoette_raa!$D$2:$DC$2,AdministrativeStoette_raa!$D$39:$DC$39)</f>
        <v>369.20047246413674</v>
      </c>
      <c r="C32" s="13">
        <f>_xlfn.XLOOKUP($A32,AdministrativeStoette_raa!$D$2:$DC$2,AdministrativeStoette_raa!$D$75:$DC$75)</f>
        <v>367.65284466222215</v>
      </c>
      <c r="D32" s="14">
        <f t="shared" si="0"/>
        <v>-1.5476278019145866</v>
      </c>
    </row>
    <row r="33" spans="1:4" x14ac:dyDescent="0.25">
      <c r="A33" s="10" t="s">
        <v>35</v>
      </c>
      <c r="B33" s="11">
        <f>_xlfn.XLOOKUP($A33,AdministrativeStoette_raa!$D$2:$DC$2,AdministrativeStoette_raa!$D$39:$DC$39)</f>
        <v>243.73967785985374</v>
      </c>
      <c r="C33" s="13">
        <f>_xlfn.XLOOKUP($A33,AdministrativeStoette_raa!$D$2:$DC$2,AdministrativeStoette_raa!$D$75:$DC$75)</f>
        <v>257.34624977972862</v>
      </c>
      <c r="D33" s="14">
        <f t="shared" si="0"/>
        <v>13.606571919874881</v>
      </c>
    </row>
    <row r="34" spans="1:4" ht="30" x14ac:dyDescent="0.25">
      <c r="A34" s="10" t="s">
        <v>36</v>
      </c>
      <c r="B34" s="11">
        <f>_xlfn.XLOOKUP($A34,AdministrativeStoette_raa!$D$2:$DC$2,AdministrativeStoette_raa!$D$39:$DC$39)</f>
        <v>266.21970360479565</v>
      </c>
      <c r="C34" s="13">
        <f>_xlfn.XLOOKUP($A34,AdministrativeStoette_raa!$D$2:$DC$2,AdministrativeStoette_raa!$D$75:$DC$75)</f>
        <v>282.47905851141013</v>
      </c>
      <c r="D34" s="14">
        <f t="shared" si="0"/>
        <v>16.259354906614476</v>
      </c>
    </row>
    <row r="35" spans="1:4" ht="30" x14ac:dyDescent="0.25">
      <c r="A35" s="10" t="s">
        <v>37</v>
      </c>
      <c r="B35" s="11">
        <f>_xlfn.XLOOKUP($A35,AdministrativeStoette_raa!$D$2:$DC$2,AdministrativeStoette_raa!$D$39:$DC$39)</f>
        <v>475.46546550324609</v>
      </c>
      <c r="C35" s="13">
        <f>_xlfn.XLOOKUP($A35,AdministrativeStoette_raa!$D$2:$DC$2,AdministrativeStoette_raa!$D$75:$DC$75)</f>
        <v>471.45481261444627</v>
      </c>
      <c r="D35" s="14">
        <f t="shared" si="0"/>
        <v>-4.0106528887998252</v>
      </c>
    </row>
    <row r="36" spans="1:4" x14ac:dyDescent="0.25">
      <c r="A36" s="10" t="s">
        <v>38</v>
      </c>
      <c r="B36" s="11">
        <f>_xlfn.XLOOKUP($A36,AdministrativeStoette_raa!$D$2:$DC$2,AdministrativeStoette_raa!$D$39:$DC$39)</f>
        <v>213.5570570621687</v>
      </c>
      <c r="C36" s="13">
        <f>_xlfn.XLOOKUP($A36,AdministrativeStoette_raa!$D$2:$DC$2,AdministrativeStoette_raa!$D$75:$DC$75)</f>
        <v>218.88486797588826</v>
      </c>
      <c r="D36" s="14">
        <f t="shared" si="0"/>
        <v>5.3278109137195599</v>
      </c>
    </row>
    <row r="37" spans="1:4" x14ac:dyDescent="0.25">
      <c r="A37" s="10" t="s">
        <v>39</v>
      </c>
      <c r="B37" s="11">
        <f>_xlfn.XLOOKUP($A37,AdministrativeStoette_raa!$D$2:$DC$2,AdministrativeStoette_raa!$D$39:$DC$39)</f>
        <v>499.29810985225322</v>
      </c>
      <c r="C37" s="13">
        <f>_xlfn.XLOOKUP($A37,AdministrativeStoette_raa!$D$2:$DC$2,AdministrativeStoette_raa!$D$75:$DC$75)</f>
        <v>508.6244237485094</v>
      </c>
      <c r="D37" s="14">
        <f t="shared" si="0"/>
        <v>9.3263138962561811</v>
      </c>
    </row>
    <row r="38" spans="1:4" x14ac:dyDescent="0.25">
      <c r="A38" s="10" t="s">
        <v>40</v>
      </c>
      <c r="B38" s="11">
        <f>_xlfn.XLOOKUP($A38,AdministrativeStoette_raa!$D$2:$DC$2,AdministrativeStoette_raa!$D$39:$DC$39)</f>
        <v>351.55381580415457</v>
      </c>
      <c r="C38" s="13">
        <f>_xlfn.XLOOKUP($A38,AdministrativeStoette_raa!$D$2:$DC$2,AdministrativeStoette_raa!$D$75:$DC$75)</f>
        <v>355.25740431344411</v>
      </c>
      <c r="D38" s="14">
        <f t="shared" si="0"/>
        <v>3.7035885092895455</v>
      </c>
    </row>
    <row r="39" spans="1:4" x14ac:dyDescent="0.25">
      <c r="A39" s="10" t="s">
        <v>41</v>
      </c>
      <c r="B39" s="11">
        <f>_xlfn.XLOOKUP($A39,AdministrativeStoette_raa!$D$2:$DC$2,AdministrativeStoette_raa!$D$39:$DC$39)</f>
        <v>501.75035998979195</v>
      </c>
      <c r="C39" s="13">
        <f>_xlfn.XLOOKUP($A39,AdministrativeStoette_raa!$D$2:$DC$2,AdministrativeStoette_raa!$D$75:$DC$75)</f>
        <v>485.73256182415162</v>
      </c>
      <c r="D39" s="14">
        <f t="shared" si="0"/>
        <v>-16.017798165640329</v>
      </c>
    </row>
    <row r="40" spans="1:4" x14ac:dyDescent="0.25">
      <c r="A40" s="10" t="s">
        <v>42</v>
      </c>
      <c r="B40" s="11">
        <f>_xlfn.XLOOKUP($A40,AdministrativeStoette_raa!$D$2:$DC$2,AdministrativeStoette_raa!$D$39:$DC$39)</f>
        <v>510.28154714428786</v>
      </c>
      <c r="C40" s="13">
        <f>_xlfn.XLOOKUP($A40,AdministrativeStoette_raa!$D$2:$DC$2,AdministrativeStoette_raa!$D$75:$DC$75)</f>
        <v>533.40148360500086</v>
      </c>
      <c r="D40" s="14">
        <f t="shared" si="0"/>
        <v>23.119936460713006</v>
      </c>
    </row>
    <row r="41" spans="1:4" ht="30" x14ac:dyDescent="0.25">
      <c r="A41" s="10" t="s">
        <v>43</v>
      </c>
      <c r="B41" s="11">
        <f>_xlfn.XLOOKUP($A41,AdministrativeStoette_raa!$D$2:$DC$2,AdministrativeStoette_raa!$D$39:$DC$39)</f>
        <v>401.72413198208136</v>
      </c>
      <c r="C41" s="13">
        <f>_xlfn.XLOOKUP($A41,AdministrativeStoette_raa!$D$2:$DC$2,AdministrativeStoette_raa!$D$75:$DC$75)</f>
        <v>394.19386720055246</v>
      </c>
      <c r="D41" s="14">
        <f t="shared" si="0"/>
        <v>-7.5302647815288992</v>
      </c>
    </row>
    <row r="42" spans="1:4" x14ac:dyDescent="0.25">
      <c r="A42" s="10" t="s">
        <v>44</v>
      </c>
      <c r="B42" s="11">
        <f>_xlfn.XLOOKUP($A42,AdministrativeStoette_raa!$D$2:$DC$2,AdministrativeStoette_raa!$D$39:$DC$39)</f>
        <v>574.48985056698984</v>
      </c>
      <c r="C42" s="13">
        <f>_xlfn.XLOOKUP($A42,AdministrativeStoette_raa!$D$2:$DC$2,AdministrativeStoette_raa!$D$75:$DC$75)</f>
        <v>596.58179909814396</v>
      </c>
      <c r="D42" s="14">
        <f t="shared" si="0"/>
        <v>22.091948531154117</v>
      </c>
    </row>
    <row r="43" spans="1:4" x14ac:dyDescent="0.25">
      <c r="A43" s="10" t="s">
        <v>45</v>
      </c>
      <c r="B43" s="11">
        <f>_xlfn.XLOOKUP($A43,AdministrativeStoette_raa!$D$2:$DC$2,AdministrativeStoette_raa!$D$39:$DC$39)</f>
        <v>425.22376848881271</v>
      </c>
      <c r="C43" s="13">
        <f>_xlfn.XLOOKUP($A43,AdministrativeStoette_raa!$D$2:$DC$2,AdministrativeStoette_raa!$D$75:$DC$75)</f>
        <v>437.23370658208444</v>
      </c>
      <c r="D43" s="14">
        <f t="shared" si="0"/>
        <v>12.009938093271728</v>
      </c>
    </row>
    <row r="44" spans="1:4" ht="30" x14ac:dyDescent="0.25">
      <c r="A44" s="10" t="s">
        <v>46</v>
      </c>
      <c r="B44" s="11">
        <f>_xlfn.XLOOKUP($A44,AdministrativeStoette_raa!$D$2:$DC$2,AdministrativeStoette_raa!$D$39:$DC$39)</f>
        <v>434.0212845251084</v>
      </c>
      <c r="C44" s="13">
        <f>_xlfn.XLOOKUP($A44,AdministrativeStoette_raa!$D$2:$DC$2,AdministrativeStoette_raa!$D$75:$DC$75)</f>
        <v>441.45460476334057</v>
      </c>
      <c r="D44" s="14">
        <f t="shared" si="0"/>
        <v>7.4333202382321701</v>
      </c>
    </row>
    <row r="45" spans="1:4" ht="30" x14ac:dyDescent="0.25">
      <c r="A45" s="10" t="s">
        <v>47</v>
      </c>
      <c r="B45" s="11">
        <f>_xlfn.XLOOKUP($A45,AdministrativeStoette_raa!$D$2:$DC$2,AdministrativeStoette_raa!$D$39:$DC$39)</f>
        <v>151.71182427383101</v>
      </c>
      <c r="C45" s="13">
        <f>_xlfn.XLOOKUP($A45,AdministrativeStoette_raa!$D$2:$DC$2,AdministrativeStoette_raa!$D$75:$DC$75)</f>
        <v>146.84222519420405</v>
      </c>
      <c r="D45" s="14">
        <f t="shared" si="0"/>
        <v>-4.8695990796269655</v>
      </c>
    </row>
    <row r="46" spans="1:4" ht="30" x14ac:dyDescent="0.25">
      <c r="A46" s="10" t="s">
        <v>48</v>
      </c>
      <c r="B46" s="11">
        <f>_xlfn.XLOOKUP($A46,AdministrativeStoette_raa!$D$2:$DC$2,AdministrativeStoette_raa!$D$39:$DC$39)</f>
        <v>230.64266706560375</v>
      </c>
      <c r="C46" s="13">
        <f>_xlfn.XLOOKUP($A46,AdministrativeStoette_raa!$D$2:$DC$2,AdministrativeStoette_raa!$D$75:$DC$75)</f>
        <v>229.54423142158745</v>
      </c>
      <c r="D46" s="14">
        <f t="shared" si="0"/>
        <v>-1.0984356440162912</v>
      </c>
    </row>
    <row r="47" spans="1:4" x14ac:dyDescent="0.25">
      <c r="A47" s="10" t="s">
        <v>49</v>
      </c>
      <c r="B47" s="11">
        <f>_xlfn.XLOOKUP($A47,AdministrativeStoette_raa!$D$2:$DC$2,AdministrativeStoette_raa!$D$39:$DC$39)</f>
        <v>228.19821522309078</v>
      </c>
      <c r="C47" s="13">
        <f>_xlfn.XLOOKUP($A47,AdministrativeStoette_raa!$D$2:$DC$2,AdministrativeStoette_raa!$D$75:$DC$75)</f>
        <v>236.19975133772394</v>
      </c>
      <c r="D47" s="14">
        <f t="shared" si="0"/>
        <v>8.0015361146331543</v>
      </c>
    </row>
    <row r="48" spans="1:4" ht="30" x14ac:dyDescent="0.25">
      <c r="A48" s="10" t="s">
        <v>50</v>
      </c>
      <c r="B48" s="11">
        <f>_xlfn.XLOOKUP($A48,AdministrativeStoette_raa!$D$2:$DC$2,AdministrativeStoette_raa!$D$39:$DC$39)</f>
        <v>220.89438844771644</v>
      </c>
      <c r="C48" s="13">
        <f>_xlfn.XLOOKUP($A48,AdministrativeStoette_raa!$D$2:$DC$2,AdministrativeStoette_raa!$D$75:$DC$75)</f>
        <v>211.88868488363741</v>
      </c>
      <c r="D48" s="14">
        <f t="shared" si="0"/>
        <v>-9.0057035640790275</v>
      </c>
    </row>
    <row r="49" spans="1:4" ht="30" x14ac:dyDescent="0.25">
      <c r="A49" s="10" t="s">
        <v>51</v>
      </c>
      <c r="B49" s="11">
        <f>_xlfn.XLOOKUP($A49,AdministrativeStoette_raa!$D$2:$DC$2,AdministrativeStoette_raa!$D$39:$DC$39)</f>
        <v>326.98959253147547</v>
      </c>
      <c r="C49" s="13">
        <f>_xlfn.XLOOKUP($A49,AdministrativeStoette_raa!$D$2:$DC$2,AdministrativeStoette_raa!$D$75:$DC$75)</f>
        <v>349.59229835147829</v>
      </c>
      <c r="D49" s="14">
        <f t="shared" si="0"/>
        <v>22.602705820002825</v>
      </c>
    </row>
    <row r="50" spans="1:4" ht="30" x14ac:dyDescent="0.25">
      <c r="A50" s="10" t="s">
        <v>52</v>
      </c>
      <c r="B50" s="11">
        <f>_xlfn.XLOOKUP($A50,AdministrativeStoette_raa!$D$2:$DC$2,AdministrativeStoette_raa!$D$39:$DC$39)</f>
        <v>143.98414239905986</v>
      </c>
      <c r="C50" s="13">
        <f>_xlfn.XLOOKUP($A50,AdministrativeStoette_raa!$D$2:$DC$2,AdministrativeStoette_raa!$D$75:$DC$75)</f>
        <v>135.71518827181012</v>
      </c>
      <c r="D50" s="14">
        <f t="shared" si="0"/>
        <v>-8.2689541272497422</v>
      </c>
    </row>
    <row r="51" spans="1:4" x14ac:dyDescent="0.25">
      <c r="A51" s="10" t="s">
        <v>53</v>
      </c>
      <c r="B51" s="11">
        <f>_xlfn.XLOOKUP($A51,AdministrativeStoette_raa!$D$2:$DC$2,AdministrativeStoette_raa!$D$39:$DC$39)</f>
        <v>652.9159039644004</v>
      </c>
      <c r="C51" s="13">
        <f>_xlfn.XLOOKUP($A51,AdministrativeStoette_raa!$D$2:$DC$2,AdministrativeStoette_raa!$D$75:$DC$75)</f>
        <v>659.95429797948623</v>
      </c>
      <c r="D51" s="14">
        <f t="shared" si="0"/>
        <v>7.038394015085828</v>
      </c>
    </row>
    <row r="52" spans="1:4" ht="30" x14ac:dyDescent="0.25">
      <c r="A52" s="10" t="s">
        <v>54</v>
      </c>
      <c r="B52" s="11">
        <f>_xlfn.XLOOKUP($A52,AdministrativeStoette_raa!$D$2:$DC$2,AdministrativeStoette_raa!$D$39:$DC$39)</f>
        <v>6785.6399351818436</v>
      </c>
      <c r="C52" s="13">
        <f>_xlfn.XLOOKUP($A52,AdministrativeStoette_raa!$D$2:$DC$2,AdministrativeStoette_raa!$D$75:$DC$75)</f>
        <v>7044.7529099008152</v>
      </c>
      <c r="D52" s="14">
        <f t="shared" si="0"/>
        <v>259.1129747189716</v>
      </c>
    </row>
    <row r="53" spans="1:4" x14ac:dyDescent="0.25">
      <c r="A53" s="10" t="s">
        <v>55</v>
      </c>
      <c r="B53" s="11">
        <f>_xlfn.XLOOKUP($A53,AdministrativeStoette_raa!$D$2:$DC$2,AdministrativeStoette_raa!$D$39:$DC$39)</f>
        <v>436.76112217094163</v>
      </c>
      <c r="C53" s="13">
        <f>_xlfn.XLOOKUP($A53,AdministrativeStoette_raa!$D$2:$DC$2,AdministrativeStoette_raa!$D$75:$DC$75)</f>
        <v>457.16426088117049</v>
      </c>
      <c r="D53" s="14">
        <f t="shared" si="0"/>
        <v>20.403138710228859</v>
      </c>
    </row>
    <row r="54" spans="1:4" ht="30" x14ac:dyDescent="0.25">
      <c r="A54" s="10" t="s">
        <v>56</v>
      </c>
      <c r="B54" s="11">
        <f>_xlfn.XLOOKUP($A54,AdministrativeStoette_raa!$D$2:$DC$2,AdministrativeStoette_raa!$D$39:$DC$39)</f>
        <v>99.272777419096769</v>
      </c>
      <c r="C54" s="13">
        <f>_xlfn.XLOOKUP($A54,AdministrativeStoette_raa!$D$2:$DC$2,AdministrativeStoette_raa!$D$75:$DC$75)</f>
        <v>112.92517850803935</v>
      </c>
      <c r="D54" s="14">
        <f t="shared" si="0"/>
        <v>13.652401088942582</v>
      </c>
    </row>
    <row r="55" spans="1:4" x14ac:dyDescent="0.25">
      <c r="A55" s="10" t="s">
        <v>57</v>
      </c>
      <c r="B55" s="11">
        <f>_xlfn.XLOOKUP($A55,AdministrativeStoette_raa!$D$2:$DC$2,AdministrativeStoette_raa!$D$39:$DC$39)</f>
        <v>166.92046877189179</v>
      </c>
      <c r="C55" s="13">
        <f>_xlfn.XLOOKUP($A55,AdministrativeStoette_raa!$D$2:$DC$2,AdministrativeStoette_raa!$D$75:$DC$75)</f>
        <v>172.77866637102656</v>
      </c>
      <c r="D55" s="14">
        <f t="shared" si="0"/>
        <v>5.858197599134769</v>
      </c>
    </row>
    <row r="56" spans="1:4" x14ac:dyDescent="0.25">
      <c r="A56" s="10" t="s">
        <v>58</v>
      </c>
      <c r="B56" s="11">
        <f>_xlfn.XLOOKUP($A56,AdministrativeStoette_raa!$D$2:$DC$2,AdministrativeStoette_raa!$D$39:$DC$39)</f>
        <v>120.85792607610729</v>
      </c>
      <c r="C56" s="13">
        <f>_xlfn.XLOOKUP($A56,AdministrativeStoette_raa!$D$2:$DC$2,AdministrativeStoette_raa!$D$75:$DC$75)</f>
        <v>139.60518119205449</v>
      </c>
      <c r="D56" s="14">
        <f t="shared" si="0"/>
        <v>18.747255115947198</v>
      </c>
    </row>
    <row r="57" spans="1:4" x14ac:dyDescent="0.25">
      <c r="A57" s="10" t="s">
        <v>59</v>
      </c>
      <c r="B57" s="11">
        <f>_xlfn.XLOOKUP($A57,AdministrativeStoette_raa!$D$2:$DC$2,AdministrativeStoette_raa!$D$39:$DC$39)</f>
        <v>302.85606582925357</v>
      </c>
      <c r="C57" s="13">
        <f>_xlfn.XLOOKUP($A57,AdministrativeStoette_raa!$D$2:$DC$2,AdministrativeStoette_raa!$D$75:$DC$75)</f>
        <v>312.13071556446391</v>
      </c>
      <c r="D57" s="14">
        <f t="shared" si="0"/>
        <v>9.2746497352103461</v>
      </c>
    </row>
    <row r="58" spans="1:4" ht="30" x14ac:dyDescent="0.25">
      <c r="A58" s="10" t="s">
        <v>60</v>
      </c>
      <c r="B58" s="11">
        <f>_xlfn.XLOOKUP($A58,AdministrativeStoette_raa!$D$2:$DC$2,AdministrativeStoette_raa!$D$39:$DC$39)</f>
        <v>449.81860862226267</v>
      </c>
      <c r="C58" s="13">
        <f>_xlfn.XLOOKUP($A58,AdministrativeStoette_raa!$D$2:$DC$2,AdministrativeStoette_raa!$D$75:$DC$75)</f>
        <v>447.78503492791168</v>
      </c>
      <c r="D58" s="14">
        <f t="shared" si="0"/>
        <v>-2.0335736943509914</v>
      </c>
    </row>
    <row r="59" spans="1:4" x14ac:dyDescent="0.25">
      <c r="A59" s="10" t="s">
        <v>61</v>
      </c>
      <c r="B59" s="11">
        <f>_xlfn.XLOOKUP($A59,AdministrativeStoette_raa!$D$2:$DC$2,AdministrativeStoette_raa!$D$39:$DC$39)</f>
        <v>6.3858999999999995</v>
      </c>
      <c r="C59" s="13">
        <f>_xlfn.XLOOKUP($A59,AdministrativeStoette_raa!$D$2:$DC$2,AdministrativeStoette_raa!$D$75:$DC$75)</f>
        <v>6.4054000000000002</v>
      </c>
      <c r="D59" s="14">
        <f t="shared" si="0"/>
        <v>1.9500000000000739E-2</v>
      </c>
    </row>
    <row r="60" spans="1:4" ht="30" x14ac:dyDescent="0.25">
      <c r="A60" s="10" t="s">
        <v>62</v>
      </c>
      <c r="B60" s="11">
        <f>_xlfn.XLOOKUP($A60,AdministrativeStoette_raa!$D$2:$DC$2,AdministrativeStoette_raa!$D$39:$DC$39)</f>
        <v>289.01032502835335</v>
      </c>
      <c r="C60" s="13">
        <f>_xlfn.XLOOKUP($A60,AdministrativeStoette_raa!$D$2:$DC$2,AdministrativeStoette_raa!$D$75:$DC$75)</f>
        <v>291.33246969116271</v>
      </c>
      <c r="D60" s="14">
        <f t="shared" si="0"/>
        <v>2.3221446628093645</v>
      </c>
    </row>
    <row r="61" spans="1:4" ht="30" x14ac:dyDescent="0.25">
      <c r="A61" s="10" t="s">
        <v>63</v>
      </c>
      <c r="B61" s="11">
        <f>_xlfn.XLOOKUP($A61,AdministrativeStoette_raa!$D$2:$DC$2,AdministrativeStoette_raa!$D$39:$DC$39)</f>
        <v>227.16250035973073</v>
      </c>
      <c r="C61" s="13">
        <f>_xlfn.XLOOKUP($A61,AdministrativeStoette_raa!$D$2:$DC$2,AdministrativeStoette_raa!$D$75:$DC$75)</f>
        <v>255.81411286573967</v>
      </c>
      <c r="D61" s="14">
        <f t="shared" si="0"/>
        <v>28.651612506008945</v>
      </c>
    </row>
    <row r="62" spans="1:4" x14ac:dyDescent="0.25">
      <c r="A62" s="10" t="s">
        <v>64</v>
      </c>
      <c r="B62" s="11">
        <f>_xlfn.XLOOKUP($A62,AdministrativeStoette_raa!$D$2:$DC$2,AdministrativeStoette_raa!$D$39:$DC$39)</f>
        <v>147.19578786801083</v>
      </c>
      <c r="C62" s="13">
        <f>_xlfn.XLOOKUP($A62,AdministrativeStoette_raa!$D$2:$DC$2,AdministrativeStoette_raa!$D$75:$DC$75)</f>
        <v>155.42664312028853</v>
      </c>
      <c r="D62" s="14">
        <f t="shared" si="0"/>
        <v>8.2308552522777063</v>
      </c>
    </row>
    <row r="63" spans="1:4" ht="30" x14ac:dyDescent="0.25">
      <c r="A63" s="10" t="s">
        <v>65</v>
      </c>
      <c r="B63" s="11">
        <f>_xlfn.XLOOKUP($A63,AdministrativeStoette_raa!$D$2:$DC$2,AdministrativeStoette_raa!$D$39:$DC$39)</f>
        <v>311.84377659678944</v>
      </c>
      <c r="C63" s="13">
        <f>_xlfn.XLOOKUP($A63,AdministrativeStoette_raa!$D$2:$DC$2,AdministrativeStoette_raa!$D$75:$DC$75)</f>
        <v>327.0990591629751</v>
      </c>
      <c r="D63" s="14">
        <f t="shared" si="0"/>
        <v>15.255282566185656</v>
      </c>
    </row>
    <row r="64" spans="1:4" x14ac:dyDescent="0.25">
      <c r="A64" s="10" t="s">
        <v>66</v>
      </c>
      <c r="B64" s="11">
        <f>_xlfn.XLOOKUP($A64,AdministrativeStoette_raa!$D$2:$DC$2,AdministrativeStoette_raa!$D$39:$DC$39)</f>
        <v>151.96671640370067</v>
      </c>
      <c r="C64" s="13">
        <f>_xlfn.XLOOKUP($A64,AdministrativeStoette_raa!$D$2:$DC$2,AdministrativeStoette_raa!$D$75:$DC$75)</f>
        <v>169.66742326932183</v>
      </c>
      <c r="D64" s="14">
        <f t="shared" si="0"/>
        <v>17.700706865621157</v>
      </c>
    </row>
    <row r="65" spans="1:4" x14ac:dyDescent="0.25">
      <c r="A65" s="10" t="s">
        <v>67</v>
      </c>
      <c r="B65" s="11">
        <f>_xlfn.XLOOKUP($A65,AdministrativeStoette_raa!$D$2:$DC$2,AdministrativeStoette_raa!$D$39:$DC$39)</f>
        <v>205.68232344636087</v>
      </c>
      <c r="C65" s="13">
        <f>_xlfn.XLOOKUP($A65,AdministrativeStoette_raa!$D$2:$DC$2,AdministrativeStoette_raa!$D$75:$DC$75)</f>
        <v>198.41896914644292</v>
      </c>
      <c r="D65" s="14">
        <f t="shared" si="0"/>
        <v>-7.2633542999179497</v>
      </c>
    </row>
    <row r="66" spans="1:4" x14ac:dyDescent="0.25">
      <c r="A66" s="10" t="s">
        <v>68</v>
      </c>
      <c r="B66" s="11">
        <f>_xlfn.XLOOKUP($A66,AdministrativeStoette_raa!$D$2:$DC$2,AdministrativeStoette_raa!$D$39:$DC$39)</f>
        <v>530.45502869883546</v>
      </c>
      <c r="C66" s="13">
        <f>_xlfn.XLOOKUP($A66,AdministrativeStoette_raa!$D$2:$DC$2,AdministrativeStoette_raa!$D$75:$DC$75)</f>
        <v>561.38849854151795</v>
      </c>
      <c r="D66" s="14">
        <f t="shared" si="0"/>
        <v>30.933469842682484</v>
      </c>
    </row>
    <row r="67" spans="1:4" x14ac:dyDescent="0.25">
      <c r="A67" s="10" t="s">
        <v>69</v>
      </c>
      <c r="B67" s="11">
        <f>_xlfn.XLOOKUP($A67,AdministrativeStoette_raa!$D$2:$DC$2,AdministrativeStoette_raa!$D$39:$DC$39)</f>
        <v>99.010174672489086</v>
      </c>
      <c r="C67" s="13">
        <f>_xlfn.XLOOKUP($A67,AdministrativeStoette_raa!$D$2:$DC$2,AdministrativeStoette_raa!$D$75:$DC$75)</f>
        <v>97.418774144216371</v>
      </c>
      <c r="D67" s="14">
        <f t="shared" si="0"/>
        <v>-1.5914005282727146</v>
      </c>
    </row>
    <row r="68" spans="1:4" x14ac:dyDescent="0.25">
      <c r="A68" s="10" t="s">
        <v>70</v>
      </c>
      <c r="B68" s="11">
        <f>_xlfn.XLOOKUP($A68,AdministrativeStoette_raa!$D$2:$DC$2,AdministrativeStoette_raa!$D$39:$DC$39)</f>
        <v>1449.3242182152778</v>
      </c>
      <c r="C68" s="13">
        <f>_xlfn.XLOOKUP($A68,AdministrativeStoette_raa!$D$2:$DC$2,AdministrativeStoette_raa!$D$75:$DC$75)</f>
        <v>1454.6741856463443</v>
      </c>
      <c r="D68" s="14">
        <f t="shared" ref="D68:D105" si="1">C68-B68</f>
        <v>5.3499674310664886</v>
      </c>
    </row>
    <row r="69" spans="1:4" ht="30" x14ac:dyDescent="0.25">
      <c r="A69" s="10" t="s">
        <v>71</v>
      </c>
      <c r="B69" s="11">
        <f>_xlfn.XLOOKUP($A69,AdministrativeStoette_raa!$D$2:$DC$2,AdministrativeStoette_raa!$D$39:$DC$39)</f>
        <v>261.08261842315829</v>
      </c>
      <c r="C69" s="13">
        <f>_xlfn.XLOOKUP($A69,AdministrativeStoette_raa!$D$2:$DC$2,AdministrativeStoette_raa!$D$75:$DC$75)</f>
        <v>254.84950672490044</v>
      </c>
      <c r="D69" s="14">
        <f t="shared" si="1"/>
        <v>-6.2331116982578578</v>
      </c>
    </row>
    <row r="70" spans="1:4" x14ac:dyDescent="0.25">
      <c r="A70" s="10" t="s">
        <v>72</v>
      </c>
      <c r="B70" s="11">
        <f>_xlfn.XLOOKUP($A70,AdministrativeStoette_raa!$D$2:$DC$2,AdministrativeStoette_raa!$D$39:$DC$39)</f>
        <v>695.37641500678592</v>
      </c>
      <c r="C70" s="13">
        <f>_xlfn.XLOOKUP($A70,AdministrativeStoette_raa!$D$2:$DC$2,AdministrativeStoette_raa!$D$75:$DC$75)</f>
        <v>695.5349118251803</v>
      </c>
      <c r="D70" s="14">
        <f t="shared" si="1"/>
        <v>0.1584968183943829</v>
      </c>
    </row>
    <row r="71" spans="1:4" x14ac:dyDescent="0.25">
      <c r="A71" s="10" t="s">
        <v>73</v>
      </c>
      <c r="B71" s="11">
        <f>_xlfn.XLOOKUP($A71,AdministrativeStoette_raa!$D$2:$DC$2,AdministrativeStoette_raa!$D$39:$DC$39)</f>
        <v>177.70409533847541</v>
      </c>
      <c r="C71" s="13">
        <f>_xlfn.XLOOKUP($A71,AdministrativeStoette_raa!$D$2:$DC$2,AdministrativeStoette_raa!$D$75:$DC$75)</f>
        <v>185.68549512168613</v>
      </c>
      <c r="D71" s="14">
        <f t="shared" si="1"/>
        <v>7.9813997832107191</v>
      </c>
    </row>
    <row r="72" spans="1:4" ht="45" x14ac:dyDescent="0.25">
      <c r="A72" s="10" t="s">
        <v>74</v>
      </c>
      <c r="B72" s="11">
        <f>_xlfn.XLOOKUP($A72,AdministrativeStoette_raa!$D$2:$DC$2,AdministrativeStoette_raa!$D$39:$DC$39)</f>
        <v>0</v>
      </c>
      <c r="C72" s="13">
        <f>_xlfn.XLOOKUP($A72,AdministrativeStoette_raa!$D$2:$DC$2,AdministrativeStoette_raa!$D$75:$DC$75)</f>
        <v>0</v>
      </c>
      <c r="D72" s="14">
        <f t="shared" si="1"/>
        <v>0</v>
      </c>
    </row>
    <row r="73" spans="1:4" ht="45" x14ac:dyDescent="0.25">
      <c r="A73" s="10" t="s">
        <v>75</v>
      </c>
      <c r="B73" s="11">
        <f>_xlfn.XLOOKUP($A73,AdministrativeStoette_raa!$D$2:$DC$2,AdministrativeStoette_raa!$D$39:$DC$39)</f>
        <v>0</v>
      </c>
      <c r="C73" s="13">
        <f>_xlfn.XLOOKUP($A73,AdministrativeStoette_raa!$D$2:$DC$2,AdministrativeStoette_raa!$D$75:$DC$75)</f>
        <v>0</v>
      </c>
      <c r="D73" s="14">
        <f t="shared" si="1"/>
        <v>0</v>
      </c>
    </row>
    <row r="74" spans="1:4" ht="45" x14ac:dyDescent="0.25">
      <c r="A74" s="10" t="s">
        <v>76</v>
      </c>
      <c r="B74" s="11">
        <f>_xlfn.XLOOKUP($A74,AdministrativeStoette_raa!$D$2:$DC$2,AdministrativeStoette_raa!$D$39:$DC$39)</f>
        <v>0</v>
      </c>
      <c r="C74" s="13">
        <f>_xlfn.XLOOKUP($A74,AdministrativeStoette_raa!$D$2:$DC$2,AdministrativeStoette_raa!$D$75:$DC$75)</f>
        <v>0</v>
      </c>
      <c r="D74" s="14">
        <f t="shared" si="1"/>
        <v>0</v>
      </c>
    </row>
    <row r="75" spans="1:4" ht="30" x14ac:dyDescent="0.25">
      <c r="A75" s="10" t="s">
        <v>77</v>
      </c>
      <c r="B75" s="11">
        <f>_xlfn.XLOOKUP($A75,AdministrativeStoette_raa!$D$2:$DC$2,AdministrativeStoette_raa!$D$39:$DC$39)</f>
        <v>0</v>
      </c>
      <c r="C75" s="13">
        <f>_xlfn.XLOOKUP($A75,AdministrativeStoette_raa!$D$2:$DC$2,AdministrativeStoette_raa!$D$75:$DC$75)</f>
        <v>0</v>
      </c>
      <c r="D75" s="14">
        <f t="shared" si="1"/>
        <v>0</v>
      </c>
    </row>
    <row r="76" spans="1:4" ht="45" x14ac:dyDescent="0.25">
      <c r="A76" s="10" t="s">
        <v>78</v>
      </c>
      <c r="B76" s="11">
        <f>_xlfn.XLOOKUP($A76,AdministrativeStoette_raa!$D$2:$DC$2,AdministrativeStoette_raa!$D$39:$DC$39)</f>
        <v>0</v>
      </c>
      <c r="C76" s="13">
        <f>_xlfn.XLOOKUP($A76,AdministrativeStoette_raa!$D$2:$DC$2,AdministrativeStoette_raa!$D$75:$DC$75)</f>
        <v>0</v>
      </c>
      <c r="D76" s="14">
        <f t="shared" si="1"/>
        <v>0</v>
      </c>
    </row>
    <row r="77" spans="1:4" ht="45" x14ac:dyDescent="0.25">
      <c r="A77" s="10" t="s">
        <v>79</v>
      </c>
      <c r="B77" s="11">
        <f>_xlfn.XLOOKUP($A77,AdministrativeStoette_raa!$D$2:$DC$2,AdministrativeStoette_raa!$D$39:$DC$39)</f>
        <v>306.3115369506163</v>
      </c>
      <c r="C77" s="13">
        <f>_xlfn.XLOOKUP($A77,AdministrativeStoette_raa!$D$2:$DC$2,AdministrativeStoette_raa!$D$75:$DC$75)</f>
        <v>335.55334895981986</v>
      </c>
      <c r="D77" s="14">
        <f t="shared" si="1"/>
        <v>29.241812009203556</v>
      </c>
    </row>
    <row r="78" spans="1:4" x14ac:dyDescent="0.25">
      <c r="A78" s="10" t="s">
        <v>80</v>
      </c>
      <c r="B78" s="11">
        <f>_xlfn.XLOOKUP($A78,AdministrativeStoette_raa!$D$2:$DC$2,AdministrativeStoette_raa!$D$39:$DC$39)</f>
        <v>252.6069334138993</v>
      </c>
      <c r="C78" s="13">
        <f>_xlfn.XLOOKUP($A78,AdministrativeStoette_raa!$D$2:$DC$2,AdministrativeStoette_raa!$D$75:$DC$75)</f>
        <v>275.99338851932367</v>
      </c>
      <c r="D78" s="14">
        <f t="shared" si="1"/>
        <v>23.386455105424375</v>
      </c>
    </row>
    <row r="79" spans="1:4" x14ac:dyDescent="0.25">
      <c r="A79" s="10" t="s">
        <v>81</v>
      </c>
      <c r="B79" s="11">
        <f>_xlfn.XLOOKUP($A79,AdministrativeStoette_raa!$D$2:$DC$2,AdministrativeStoette_raa!$D$39:$DC$39)</f>
        <v>634.75722137207015</v>
      </c>
      <c r="C79" s="13">
        <f>_xlfn.XLOOKUP($A79,AdministrativeStoette_raa!$D$2:$DC$2,AdministrativeStoette_raa!$D$75:$DC$75)</f>
        <v>655.31410321922021</v>
      </c>
      <c r="D79" s="14">
        <f t="shared" si="1"/>
        <v>20.556881847150066</v>
      </c>
    </row>
    <row r="80" spans="1:4" ht="30" x14ac:dyDescent="0.25">
      <c r="A80" s="10" t="s">
        <v>82</v>
      </c>
      <c r="B80" s="11">
        <f>_xlfn.XLOOKUP($A80,AdministrativeStoette_raa!$D$2:$DC$2,AdministrativeStoette_raa!$D$39:$DC$39)</f>
        <v>416.38355162200901</v>
      </c>
      <c r="C80" s="13">
        <f>_xlfn.XLOOKUP($A80,AdministrativeStoette_raa!$D$2:$DC$2,AdministrativeStoette_raa!$D$75:$DC$75)</f>
        <v>422.05187981549244</v>
      </c>
      <c r="D80" s="14">
        <f t="shared" si="1"/>
        <v>5.6683281934834326</v>
      </c>
    </row>
    <row r="81" spans="1:4" x14ac:dyDescent="0.25">
      <c r="A81" s="10" t="s">
        <v>83</v>
      </c>
      <c r="B81" s="11">
        <f>_xlfn.XLOOKUP($A81,AdministrativeStoette_raa!$D$2:$DC$2,AdministrativeStoette_raa!$D$39:$DC$39)</f>
        <v>350.33993690920016</v>
      </c>
      <c r="C81" s="13">
        <f>_xlfn.XLOOKUP($A81,AdministrativeStoette_raa!$D$2:$DC$2,AdministrativeStoette_raa!$D$75:$DC$75)</f>
        <v>367.36932036931177</v>
      </c>
      <c r="D81" s="14">
        <f t="shared" si="1"/>
        <v>17.029383460111603</v>
      </c>
    </row>
    <row r="82" spans="1:4" x14ac:dyDescent="0.25">
      <c r="A82" s="10" t="s">
        <v>84</v>
      </c>
      <c r="B82" s="11">
        <f>_xlfn.XLOOKUP($A82,AdministrativeStoette_raa!$D$2:$DC$2,AdministrativeStoette_raa!$D$39:$DC$39)</f>
        <v>32.972900000000003</v>
      </c>
      <c r="C82" s="13">
        <f>_xlfn.XLOOKUP($A82,AdministrativeStoette_raa!$D$2:$DC$2,AdministrativeStoette_raa!$D$75:$DC$75)</f>
        <v>32.840012625778769</v>
      </c>
      <c r="D82" s="14">
        <f t="shared" si="1"/>
        <v>-0.13288737422123376</v>
      </c>
    </row>
    <row r="83" spans="1:4" ht="30" x14ac:dyDescent="0.25">
      <c r="A83" s="10" t="s">
        <v>85</v>
      </c>
      <c r="B83" s="11">
        <f>_xlfn.XLOOKUP($A83,AdministrativeStoette_raa!$D$2:$DC$2,AdministrativeStoette_raa!$D$39:$DC$39)</f>
        <v>613.35037293389064</v>
      </c>
      <c r="C83" s="13">
        <f>_xlfn.XLOOKUP($A83,AdministrativeStoette_raa!$D$2:$DC$2,AdministrativeStoette_raa!$D$75:$DC$75)</f>
        <v>634.93269877460921</v>
      </c>
      <c r="D83" s="14">
        <f t="shared" si="1"/>
        <v>21.582325840718568</v>
      </c>
    </row>
    <row r="84" spans="1:4" ht="30" x14ac:dyDescent="0.25">
      <c r="A84" s="10" t="s">
        <v>86</v>
      </c>
      <c r="B84" s="11">
        <f>_xlfn.XLOOKUP($A84,AdministrativeStoette_raa!$D$2:$DC$2,AdministrativeStoette_raa!$D$39:$DC$39)</f>
        <v>356.83915107513462</v>
      </c>
      <c r="C84" s="13">
        <f>_xlfn.XLOOKUP($A84,AdministrativeStoette_raa!$D$2:$DC$2,AdministrativeStoette_raa!$D$75:$DC$75)</f>
        <v>359.46968510434317</v>
      </c>
      <c r="D84" s="14">
        <f t="shared" si="1"/>
        <v>2.6305340292085475</v>
      </c>
    </row>
    <row r="85" spans="1:4" x14ac:dyDescent="0.25">
      <c r="A85" s="10" t="s">
        <v>87</v>
      </c>
      <c r="B85" s="11">
        <f>_xlfn.XLOOKUP($A85,AdministrativeStoette_raa!$D$2:$DC$2,AdministrativeStoette_raa!$D$39:$DC$39)</f>
        <v>350.74454563593582</v>
      </c>
      <c r="C85" s="13">
        <f>_xlfn.XLOOKUP($A85,AdministrativeStoette_raa!$D$2:$DC$2,AdministrativeStoette_raa!$D$75:$DC$75)</f>
        <v>381.23574341327509</v>
      </c>
      <c r="D85" s="14">
        <f t="shared" si="1"/>
        <v>30.491197777339266</v>
      </c>
    </row>
    <row r="86" spans="1:4" x14ac:dyDescent="0.25">
      <c r="A86" s="10" t="s">
        <v>88</v>
      </c>
      <c r="B86" s="11">
        <f>_xlfn.XLOOKUP($A86,AdministrativeStoette_raa!$D$2:$DC$2,AdministrativeStoette_raa!$D$39:$DC$39)</f>
        <v>517.89280543089944</v>
      </c>
      <c r="C86" s="13">
        <f>_xlfn.XLOOKUP($A86,AdministrativeStoette_raa!$D$2:$DC$2,AdministrativeStoette_raa!$D$75:$DC$75)</f>
        <v>555.14298437333116</v>
      </c>
      <c r="D86" s="14">
        <f t="shared" si="1"/>
        <v>37.250178942431717</v>
      </c>
    </row>
    <row r="87" spans="1:4" x14ac:dyDescent="0.25">
      <c r="A87" s="10" t="s">
        <v>89</v>
      </c>
      <c r="B87" s="11">
        <f>_xlfn.XLOOKUP($A87,AdministrativeStoette_raa!$D$2:$DC$2,AdministrativeStoette_raa!$D$39:$DC$39)</f>
        <v>168.5825622583227</v>
      </c>
      <c r="C87" s="13">
        <f>_xlfn.XLOOKUP($A87,AdministrativeStoette_raa!$D$2:$DC$2,AdministrativeStoette_raa!$D$75:$DC$75)</f>
        <v>163.64979952617298</v>
      </c>
      <c r="D87" s="14">
        <f t="shared" si="1"/>
        <v>-4.9327627321497118</v>
      </c>
    </row>
    <row r="88" spans="1:4" x14ac:dyDescent="0.25">
      <c r="A88" s="10" t="s">
        <v>90</v>
      </c>
      <c r="B88" s="11">
        <f>_xlfn.XLOOKUP($A88,AdministrativeStoette_raa!$D$2:$DC$2,AdministrativeStoette_raa!$D$39:$DC$39)</f>
        <v>190.90867681889833</v>
      </c>
      <c r="C88" s="13">
        <f>_xlfn.XLOOKUP($A88,AdministrativeStoette_raa!$D$2:$DC$2,AdministrativeStoette_raa!$D$75:$DC$75)</f>
        <v>198.04415438830267</v>
      </c>
      <c r="D88" s="14">
        <f t="shared" si="1"/>
        <v>7.135477569404344</v>
      </c>
    </row>
    <row r="89" spans="1:4" x14ac:dyDescent="0.25">
      <c r="A89" s="10" t="s">
        <v>91</v>
      </c>
      <c r="B89" s="11">
        <f>_xlfn.XLOOKUP($A89,AdministrativeStoette_raa!$D$2:$DC$2,AdministrativeStoette_raa!$D$39:$DC$39)</f>
        <v>149.10488847578543</v>
      </c>
      <c r="C89" s="13">
        <f>_xlfn.XLOOKUP($A89,AdministrativeStoette_raa!$D$2:$DC$2,AdministrativeStoette_raa!$D$75:$DC$75)</f>
        <v>164.52379332276334</v>
      </c>
      <c r="D89" s="14">
        <f t="shared" si="1"/>
        <v>15.41890484697791</v>
      </c>
    </row>
    <row r="90" spans="1:4" x14ac:dyDescent="0.25">
      <c r="A90" s="10" t="s">
        <v>92</v>
      </c>
      <c r="B90" s="11">
        <f>_xlfn.XLOOKUP($A90,AdministrativeStoette_raa!$D$2:$DC$2,AdministrativeStoette_raa!$D$39:$DC$39)</f>
        <v>137.68183406113539</v>
      </c>
      <c r="C90" s="13">
        <f>_xlfn.XLOOKUP($A90,AdministrativeStoette_raa!$D$2:$DC$2,AdministrativeStoette_raa!$D$75:$DC$75)</f>
        <v>135.01649341984094</v>
      </c>
      <c r="D90" s="14">
        <f t="shared" si="1"/>
        <v>-2.6653406412944491</v>
      </c>
    </row>
    <row r="91" spans="1:4" ht="30" x14ac:dyDescent="0.25">
      <c r="A91" s="10" t="s">
        <v>93</v>
      </c>
      <c r="B91" s="11">
        <f>_xlfn.XLOOKUP($A91,AdministrativeStoette_raa!$D$2:$DC$2,AdministrativeStoette_raa!$D$39:$DC$39)</f>
        <v>417.98071245865276</v>
      </c>
      <c r="C91" s="13">
        <f>_xlfn.XLOOKUP($A91,AdministrativeStoette_raa!$D$2:$DC$2,AdministrativeStoette_raa!$D$75:$DC$75)</f>
        <v>433.30004837839812</v>
      </c>
      <c r="D91" s="14">
        <f t="shared" si="1"/>
        <v>15.319335919745356</v>
      </c>
    </row>
    <row r="92" spans="1:4" x14ac:dyDescent="0.25">
      <c r="A92" s="10" t="s">
        <v>94</v>
      </c>
      <c r="B92" s="11">
        <f>_xlfn.XLOOKUP($A92,AdministrativeStoette_raa!$D$2:$DC$2,AdministrativeStoette_raa!$D$39:$DC$39)</f>
        <v>306.88091308824687</v>
      </c>
      <c r="C92" s="13">
        <f>_xlfn.XLOOKUP($A92,AdministrativeStoette_raa!$D$2:$DC$2,AdministrativeStoette_raa!$D$75:$DC$75)</f>
        <v>323.21500154623072</v>
      </c>
      <c r="D92" s="14">
        <f t="shared" si="1"/>
        <v>16.334088457983853</v>
      </c>
    </row>
    <row r="93" spans="1:4" ht="30" x14ac:dyDescent="0.25">
      <c r="A93" s="10" t="s">
        <v>95</v>
      </c>
      <c r="B93" s="11">
        <f>_xlfn.XLOOKUP($A93,AdministrativeStoette_raa!$D$2:$DC$2,AdministrativeStoette_raa!$D$39:$DC$39)</f>
        <v>556.81280992792995</v>
      </c>
      <c r="C93" s="13">
        <f>_xlfn.XLOOKUP($A93,AdministrativeStoette_raa!$D$2:$DC$2,AdministrativeStoette_raa!$D$75:$DC$75)</f>
        <v>567.15095640140032</v>
      </c>
      <c r="D93" s="14">
        <f t="shared" si="1"/>
        <v>10.338146473470374</v>
      </c>
    </row>
    <row r="94" spans="1:4" x14ac:dyDescent="0.25">
      <c r="A94" s="10" t="s">
        <v>96</v>
      </c>
      <c r="B94" s="11">
        <f>_xlfn.XLOOKUP($A94,AdministrativeStoette_raa!$D$2:$DC$2,AdministrativeStoette_raa!$D$39:$DC$39)</f>
        <v>289.89260187278529</v>
      </c>
      <c r="C94" s="13">
        <f>_xlfn.XLOOKUP($A94,AdministrativeStoette_raa!$D$2:$DC$2,AdministrativeStoette_raa!$D$75:$DC$75)</f>
        <v>284.87760441353635</v>
      </c>
      <c r="D94" s="14">
        <f t="shared" si="1"/>
        <v>-5.0149974592489457</v>
      </c>
    </row>
    <row r="95" spans="1:4" x14ac:dyDescent="0.25">
      <c r="A95" s="10" t="s">
        <v>97</v>
      </c>
      <c r="B95" s="11">
        <f>_xlfn.XLOOKUP($A95,AdministrativeStoette_raa!$D$2:$DC$2,AdministrativeStoette_raa!$D$39:$DC$39)</f>
        <v>274.12193561830475</v>
      </c>
      <c r="C95" s="13">
        <f>_xlfn.XLOOKUP($A95,AdministrativeStoette_raa!$D$2:$DC$2,AdministrativeStoette_raa!$D$75:$DC$75)</f>
        <v>279.15502183481601</v>
      </c>
      <c r="D95" s="14">
        <f t="shared" si="1"/>
        <v>5.0330862165112649</v>
      </c>
    </row>
    <row r="96" spans="1:4" x14ac:dyDescent="0.25">
      <c r="A96" s="10" t="s">
        <v>98</v>
      </c>
      <c r="B96" s="11">
        <f>_xlfn.XLOOKUP($A96,AdministrativeStoette_raa!$D$2:$DC$2,AdministrativeStoette_raa!$D$39:$DC$39)</f>
        <v>272.92526213258242</v>
      </c>
      <c r="C96" s="13">
        <f>_xlfn.XLOOKUP($A96,AdministrativeStoette_raa!$D$2:$DC$2,AdministrativeStoette_raa!$D$75:$DC$75)</f>
        <v>277.77668338759196</v>
      </c>
      <c r="D96" s="14">
        <f t="shared" si="1"/>
        <v>4.8514212550095408</v>
      </c>
    </row>
    <row r="97" spans="1:4" ht="30" x14ac:dyDescent="0.25">
      <c r="A97" s="10" t="s">
        <v>99</v>
      </c>
      <c r="B97" s="11">
        <f>_xlfn.XLOOKUP($A97,AdministrativeStoette_raa!$D$2:$DC$2,AdministrativeStoette_raa!$D$39:$DC$39)</f>
        <v>137.34963037796567</v>
      </c>
      <c r="C97" s="13">
        <f>_xlfn.XLOOKUP($A97,AdministrativeStoette_raa!$D$2:$DC$2,AdministrativeStoette_raa!$D$75:$DC$75)</f>
        <v>134.69057562154768</v>
      </c>
      <c r="D97" s="14">
        <f t="shared" si="1"/>
        <v>-2.6590547564179872</v>
      </c>
    </row>
    <row r="98" spans="1:4" x14ac:dyDescent="0.25">
      <c r="A98" s="10" t="s">
        <v>100</v>
      </c>
      <c r="B98" s="11">
        <f>_xlfn.XLOOKUP($A98,AdministrativeStoette_raa!$D$2:$DC$2,AdministrativeStoette_raa!$D$39:$DC$39)</f>
        <v>328.66960098429945</v>
      </c>
      <c r="C98" s="13">
        <f>_xlfn.XLOOKUP($A98,AdministrativeStoette_raa!$D$2:$DC$2,AdministrativeStoette_raa!$D$75:$DC$75)</f>
        <v>353.02890109444257</v>
      </c>
      <c r="D98" s="14">
        <f t="shared" si="1"/>
        <v>24.359300110143124</v>
      </c>
    </row>
    <row r="99" spans="1:4" x14ac:dyDescent="0.25">
      <c r="A99" s="10" t="s">
        <v>101</v>
      </c>
      <c r="B99" s="11">
        <f>_xlfn.XLOOKUP($A99,AdministrativeStoette_raa!$D$2:$DC$2,AdministrativeStoette_raa!$D$39:$DC$39)</f>
        <v>245.5425207031297</v>
      </c>
      <c r="C99" s="13">
        <f>_xlfn.XLOOKUP($A99,AdministrativeStoette_raa!$D$2:$DC$2,AdministrativeStoette_raa!$D$75:$DC$75)</f>
        <v>250.32917287636482</v>
      </c>
      <c r="D99" s="14">
        <f t="shared" si="1"/>
        <v>4.7866521732351259</v>
      </c>
    </row>
    <row r="100" spans="1:4" x14ac:dyDescent="0.25">
      <c r="A100" s="10" t="s">
        <v>102</v>
      </c>
      <c r="B100" s="11">
        <f>_xlfn.XLOOKUP($A100,AdministrativeStoette_raa!$D$2:$DC$2,AdministrativeStoette_raa!$D$39:$DC$39)</f>
        <v>884.75409092252607</v>
      </c>
      <c r="C100" s="13">
        <f>_xlfn.XLOOKUP($A100,AdministrativeStoette_raa!$D$2:$DC$2,AdministrativeStoette_raa!$D$75:$DC$75)</f>
        <v>912.04266383360334</v>
      </c>
      <c r="D100" s="14">
        <f t="shared" si="1"/>
        <v>27.288572911077267</v>
      </c>
    </row>
    <row r="101" spans="1:4" ht="30" x14ac:dyDescent="0.25">
      <c r="A101" s="10" t="s">
        <v>103</v>
      </c>
      <c r="B101" s="11">
        <f>_xlfn.XLOOKUP($A101,AdministrativeStoette_raa!$D$2:$DC$2,AdministrativeStoette_raa!$D$39:$DC$39)</f>
        <v>256.1208404332715</v>
      </c>
      <c r="C101" s="13">
        <f>_xlfn.XLOOKUP($A101,AdministrativeStoette_raa!$D$2:$DC$2,AdministrativeStoette_raa!$D$75:$DC$75)</f>
        <v>250.41890520108379</v>
      </c>
      <c r="D101" s="14">
        <f t="shared" si="1"/>
        <v>-5.7019352321877079</v>
      </c>
    </row>
    <row r="102" spans="1:4" x14ac:dyDescent="0.25">
      <c r="A102" s="10" t="s">
        <v>104</v>
      </c>
      <c r="B102" s="11">
        <f>_xlfn.XLOOKUP($A102,AdministrativeStoette_raa!$D$2:$DC$2,AdministrativeStoette_raa!$D$39:$DC$39)</f>
        <v>587.44941691969927</v>
      </c>
      <c r="C102" s="13">
        <f>_xlfn.XLOOKUP($A102,AdministrativeStoette_raa!$D$2:$DC$2,AdministrativeStoette_raa!$D$75:$DC$75)</f>
        <v>589.04682393770145</v>
      </c>
      <c r="D102" s="14">
        <f t="shared" si="1"/>
        <v>1.5974070180021727</v>
      </c>
    </row>
    <row r="103" spans="1:4" ht="30" x14ac:dyDescent="0.25">
      <c r="A103" s="10" t="s">
        <v>105</v>
      </c>
      <c r="B103" s="11">
        <f>_xlfn.XLOOKUP($A103,AdministrativeStoette_raa!$D$2:$DC$2,AdministrativeStoette_raa!$D$39:$DC$39)</f>
        <v>335.09837727510842</v>
      </c>
      <c r="C103" s="13">
        <f>_xlfn.XLOOKUP($A103,AdministrativeStoette_raa!$D$2:$DC$2,AdministrativeStoette_raa!$D$75:$DC$75)</f>
        <v>344.53695213030568</v>
      </c>
      <c r="D103" s="14">
        <f t="shared" si="1"/>
        <v>9.4385748551972597</v>
      </c>
    </row>
    <row r="104" spans="1:4" x14ac:dyDescent="0.25">
      <c r="A104" s="10" t="s">
        <v>106</v>
      </c>
      <c r="B104" s="11">
        <f>_xlfn.XLOOKUP($A104,AdministrativeStoette_raa!$D$2:$DC$2,AdministrativeStoette_raa!$D$39:$DC$39)</f>
        <v>2670.2155260272502</v>
      </c>
      <c r="C104" s="13">
        <f>_xlfn.XLOOKUP($A104,AdministrativeStoette_raa!$D$2:$DC$2,AdministrativeStoette_raa!$D$75:$DC$75)</f>
        <v>2718.3778496331374</v>
      </c>
      <c r="D104" s="14">
        <f t="shared" si="1"/>
        <v>48.162323605887195</v>
      </c>
    </row>
    <row r="105" spans="1:4" x14ac:dyDescent="0.25">
      <c r="A105" s="10" t="s">
        <v>107</v>
      </c>
      <c r="B105" s="11">
        <f>_xlfn.XLOOKUP($A105,AdministrativeStoette_raa!$D$2:$DC$2,AdministrativeStoette_raa!$D$39:$DC$39)</f>
        <v>50.564798484165472</v>
      </c>
      <c r="C105" s="13">
        <f>_xlfn.XLOOKUP($A105,AdministrativeStoette_raa!$D$2:$DC$2,AdministrativeStoette_raa!$D$75:$DC$75)</f>
        <v>58.465007853129038</v>
      </c>
      <c r="D105" s="14">
        <f t="shared" si="1"/>
        <v>7.9002093689635657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4937-15B5-4FC9-835F-25924642520F}">
  <dimension ref="A1:C105"/>
  <sheetViews>
    <sheetView workbookViewId="0">
      <selection activeCell="C2" sqref="C2:C105"/>
    </sheetView>
  </sheetViews>
  <sheetFormatPr defaultRowHeight="15" x14ac:dyDescent="0.25"/>
  <sheetData>
    <row r="1" spans="1:3" x14ac:dyDescent="0.25">
      <c r="B1">
        <v>2024</v>
      </c>
      <c r="C1">
        <v>2025</v>
      </c>
    </row>
    <row r="2" spans="1:3" ht="45" x14ac:dyDescent="0.25">
      <c r="A2" s="10" t="s">
        <v>4</v>
      </c>
      <c r="B2" s="11">
        <f>_xlfn.XLOOKUP($A2,Myndighedspersonale_raa!$D$2:$DC$2,Myndighedspersonale_raa!$D$18:$DC$18)</f>
        <v>22815.268051583895</v>
      </c>
      <c r="C2" s="11">
        <f>_xlfn.XLOOKUP($A2,Myndighedspersonale_raa!$D$2:$DC$2,Myndighedspersonale_raa!$D$34:$DC$34)</f>
        <v>22946.183780866708</v>
      </c>
    </row>
    <row r="3" spans="1:3" ht="30" x14ac:dyDescent="0.25">
      <c r="A3" s="10" t="s">
        <v>5</v>
      </c>
      <c r="B3" s="11">
        <f>_xlfn.XLOOKUP($A3,Myndighedspersonale_raa!$D$2:$DC$2,Myndighedspersonale_raa!$D$18:$DC$18)</f>
        <v>176.46330672399372</v>
      </c>
      <c r="C3" s="11">
        <f>_xlfn.XLOOKUP($A3,Myndighedspersonale_raa!$D$2:$DC$2,Myndighedspersonale_raa!$D$34:$DC$34)</f>
        <v>169.24449262393878</v>
      </c>
    </row>
    <row r="4" spans="1:3" x14ac:dyDescent="0.25">
      <c r="A4" s="10" t="s">
        <v>6</v>
      </c>
      <c r="B4" s="11">
        <f>_xlfn.XLOOKUP($A4,Myndighedspersonale_raa!$D$2:$DC$2,Myndighedspersonale_raa!$D$18:$DC$18)</f>
        <v>1095.7217328944118</v>
      </c>
      <c r="C4" s="11">
        <f>_xlfn.XLOOKUP($A4,Myndighedspersonale_raa!$D$2:$DC$2,Myndighedspersonale_raa!$D$34:$DC$34)</f>
        <v>1109.147600609713</v>
      </c>
    </row>
    <row r="5" spans="1:3" ht="30" x14ac:dyDescent="0.25">
      <c r="A5" s="10" t="s">
        <v>7</v>
      </c>
      <c r="B5" s="11">
        <f>_xlfn.XLOOKUP($A5,Myndighedspersonale_raa!$D$2:$DC$2,Myndighedspersonale_raa!$D$18:$DC$18)</f>
        <v>120.09819290765279</v>
      </c>
      <c r="C5" s="11">
        <f>_xlfn.XLOOKUP($A5,Myndighedspersonale_raa!$D$2:$DC$2,Myndighedspersonale_raa!$D$34:$DC$34)</f>
        <v>108.68244020378086</v>
      </c>
    </row>
    <row r="6" spans="1:3" x14ac:dyDescent="0.25">
      <c r="A6" s="10" t="s">
        <v>8</v>
      </c>
      <c r="B6" s="11">
        <f>_xlfn.XLOOKUP($A6,Myndighedspersonale_raa!$D$2:$DC$2,Myndighedspersonale_raa!$D$18:$DC$18)</f>
        <v>61.412474226147339</v>
      </c>
      <c r="C6" s="11">
        <f>_xlfn.XLOOKUP($A6,Myndighedspersonale_raa!$D$2:$DC$2,Myndighedspersonale_raa!$D$34:$DC$34)</f>
        <v>61.16219782709075</v>
      </c>
    </row>
    <row r="7" spans="1:3" x14ac:dyDescent="0.25">
      <c r="A7" s="10" t="s">
        <v>9</v>
      </c>
      <c r="B7" s="11">
        <f>_xlfn.XLOOKUP($A7,Myndighedspersonale_raa!$D$2:$DC$2,Myndighedspersonale_raa!$D$18:$DC$18)</f>
        <v>162.21165781957239</v>
      </c>
      <c r="C7" s="11">
        <f>_xlfn.XLOOKUP($A7,Myndighedspersonale_raa!$D$2:$DC$2,Myndighedspersonale_raa!$D$34:$DC$34)</f>
        <v>151.59652133722545</v>
      </c>
    </row>
    <row r="8" spans="1:3" x14ac:dyDescent="0.25">
      <c r="A8" s="10" t="s">
        <v>10</v>
      </c>
      <c r="B8" s="11">
        <f>_xlfn.XLOOKUP($A8,Myndighedspersonale_raa!$D$2:$DC$2,Myndighedspersonale_raa!$D$18:$DC$18)</f>
        <v>179.07458457450747</v>
      </c>
      <c r="C8" s="11">
        <f>_xlfn.XLOOKUP($A8,Myndighedspersonale_raa!$D$2:$DC$2,Myndighedspersonale_raa!$D$34:$DC$34)</f>
        <v>207.65769567341331</v>
      </c>
    </row>
    <row r="9" spans="1:3" x14ac:dyDescent="0.25">
      <c r="A9" s="10" t="s">
        <v>11</v>
      </c>
      <c r="B9" s="11">
        <f>_xlfn.XLOOKUP($A9,Myndighedspersonale_raa!$D$2:$DC$2,Myndighedspersonale_raa!$D$18:$DC$18)</f>
        <v>104.33173038419017</v>
      </c>
      <c r="C9" s="11">
        <f>_xlfn.XLOOKUP($A9,Myndighedspersonale_raa!$D$2:$DC$2,Myndighedspersonale_raa!$D$34:$DC$34)</f>
        <v>102.1077235639215</v>
      </c>
    </row>
    <row r="10" spans="1:3" ht="30" x14ac:dyDescent="0.25">
      <c r="A10" s="10" t="s">
        <v>12</v>
      </c>
      <c r="B10" s="11">
        <f>_xlfn.XLOOKUP($A10,Myndighedspersonale_raa!$D$2:$DC$2,Myndighedspersonale_raa!$D$18:$DC$18)</f>
        <v>153.84308535056613</v>
      </c>
      <c r="C10" s="11">
        <f>_xlfn.XLOOKUP($A10,Myndighedspersonale_raa!$D$2:$DC$2,Myndighedspersonale_raa!$D$34:$DC$34)</f>
        <v>149.74999382160559</v>
      </c>
    </row>
    <row r="11" spans="1:3" x14ac:dyDescent="0.25">
      <c r="A11" s="10" t="s">
        <v>13</v>
      </c>
      <c r="B11" s="11">
        <f>_xlfn.XLOOKUP($A11,Myndighedspersonale_raa!$D$2:$DC$2,Myndighedspersonale_raa!$D$18:$DC$18)</f>
        <v>143.32425289488688</v>
      </c>
      <c r="C11" s="11">
        <f>_xlfn.XLOOKUP($A11,Myndighedspersonale_raa!$D$2:$DC$2,Myndighedspersonale_raa!$D$34:$DC$34)</f>
        <v>149.79110000175285</v>
      </c>
    </row>
    <row r="12" spans="1:3" ht="30" x14ac:dyDescent="0.25">
      <c r="A12" s="10" t="s">
        <v>14</v>
      </c>
      <c r="B12" s="11">
        <f>_xlfn.XLOOKUP($A12,Myndighedspersonale_raa!$D$2:$DC$2,Myndighedspersonale_raa!$D$18:$DC$18)</f>
        <v>142.01353043388769</v>
      </c>
      <c r="C12" s="11">
        <f>_xlfn.XLOOKUP($A12,Myndighedspersonale_raa!$D$2:$DC$2,Myndighedspersonale_raa!$D$34:$DC$34)</f>
        <v>140.19715869609433</v>
      </c>
    </row>
    <row r="13" spans="1:3" x14ac:dyDescent="0.25">
      <c r="A13" s="10" t="s">
        <v>15</v>
      </c>
      <c r="B13" s="11">
        <f>_xlfn.XLOOKUP($A13,Myndighedspersonale_raa!$D$2:$DC$2,Myndighedspersonale_raa!$D$18:$DC$18)</f>
        <v>10.374236609081503</v>
      </c>
      <c r="C13" s="11">
        <f>_xlfn.XLOOKUP($A13,Myndighedspersonale_raa!$D$2:$DC$2,Myndighedspersonale_raa!$D$34:$DC$34)</f>
        <v>8.0281366625776016</v>
      </c>
    </row>
    <row r="14" spans="1:3" x14ac:dyDescent="0.25">
      <c r="A14" s="10" t="s">
        <v>16</v>
      </c>
      <c r="B14" s="11">
        <f>_xlfn.XLOOKUP($A14,Myndighedspersonale_raa!$D$2:$DC$2,Myndighedspersonale_raa!$D$18:$DC$18)</f>
        <v>116.61065236237285</v>
      </c>
      <c r="C14" s="11">
        <f>_xlfn.XLOOKUP($A14,Myndighedspersonale_raa!$D$2:$DC$2,Myndighedspersonale_raa!$D$34:$DC$34)</f>
        <v>117.33120384491806</v>
      </c>
    </row>
    <row r="15" spans="1:3" x14ac:dyDescent="0.25">
      <c r="A15" s="10" t="s">
        <v>17</v>
      </c>
      <c r="B15" s="11">
        <f>_xlfn.XLOOKUP($A15,Myndighedspersonale_raa!$D$2:$DC$2,Myndighedspersonale_raa!$D$18:$DC$18)</f>
        <v>515.37661806855249</v>
      </c>
      <c r="C15" s="11">
        <f>_xlfn.XLOOKUP($A15,Myndighedspersonale_raa!$D$2:$DC$2,Myndighedspersonale_raa!$D$34:$DC$34)</f>
        <v>491.59916164077549</v>
      </c>
    </row>
    <row r="16" spans="1:3" ht="30" x14ac:dyDescent="0.25">
      <c r="A16" s="10" t="s">
        <v>18</v>
      </c>
      <c r="B16" s="11">
        <f>_xlfn.XLOOKUP($A16,Myndighedspersonale_raa!$D$2:$DC$2,Myndighedspersonale_raa!$D$18:$DC$18)</f>
        <v>233.25660728534314</v>
      </c>
      <c r="C16" s="11">
        <f>_xlfn.XLOOKUP($A16,Myndighedspersonale_raa!$D$2:$DC$2,Myndighedspersonale_raa!$D$34:$DC$34)</f>
        <v>232.88176061474823</v>
      </c>
    </row>
    <row r="17" spans="1:3" x14ac:dyDescent="0.25">
      <c r="A17" s="10" t="s">
        <v>19</v>
      </c>
      <c r="B17" s="11">
        <f>_xlfn.XLOOKUP($A17,Myndighedspersonale_raa!$D$2:$DC$2,Myndighedspersonale_raa!$D$18:$DC$18)</f>
        <v>0</v>
      </c>
      <c r="C17" s="11">
        <f>_xlfn.XLOOKUP($A17,Myndighedspersonale_raa!$D$2:$DC$2,Myndighedspersonale_raa!$D$34:$DC$34)</f>
        <v>0</v>
      </c>
    </row>
    <row r="18" spans="1:3" x14ac:dyDescent="0.25">
      <c r="A18" s="10" t="s">
        <v>20</v>
      </c>
      <c r="B18" s="11">
        <f>_xlfn.XLOOKUP($A18,Myndighedspersonale_raa!$D$2:$DC$2,Myndighedspersonale_raa!$D$18:$DC$18)</f>
        <v>165.28681358343465</v>
      </c>
      <c r="C18" s="11">
        <f>_xlfn.XLOOKUP($A18,Myndighedspersonale_raa!$D$2:$DC$2,Myndighedspersonale_raa!$D$34:$DC$34)</f>
        <v>173.13096117441791</v>
      </c>
    </row>
    <row r="19" spans="1:3" x14ac:dyDescent="0.25">
      <c r="A19" s="10" t="s">
        <v>21</v>
      </c>
      <c r="B19" s="11">
        <f>_xlfn.XLOOKUP($A19,Myndighedspersonale_raa!$D$2:$DC$2,Myndighedspersonale_raa!$D$18:$DC$18)</f>
        <v>129.9788437002891</v>
      </c>
      <c r="C19" s="11">
        <f>_xlfn.XLOOKUP($A19,Myndighedspersonale_raa!$D$2:$DC$2,Myndighedspersonale_raa!$D$34:$DC$34)</f>
        <v>138.26831953064939</v>
      </c>
    </row>
    <row r="20" spans="1:3" ht="30" x14ac:dyDescent="0.25">
      <c r="A20" s="10" t="s">
        <v>22</v>
      </c>
      <c r="B20" s="11">
        <f>_xlfn.XLOOKUP($A20,Myndighedspersonale_raa!$D$2:$DC$2,Myndighedspersonale_raa!$D$18:$DC$18)</f>
        <v>101.78390106765374</v>
      </c>
      <c r="C20" s="11">
        <f>_xlfn.XLOOKUP($A20,Myndighedspersonale_raa!$D$2:$DC$2,Myndighedspersonale_raa!$D$34:$DC$34)</f>
        <v>114.3515</v>
      </c>
    </row>
    <row r="21" spans="1:3" ht="30" x14ac:dyDescent="0.25">
      <c r="A21" s="10" t="s">
        <v>23</v>
      </c>
      <c r="B21" s="11">
        <f>_xlfn.XLOOKUP($A21,Myndighedspersonale_raa!$D$2:$DC$2,Myndighedspersonale_raa!$D$18:$DC$18)</f>
        <v>227.47966534190138</v>
      </c>
      <c r="C21" s="11">
        <f>_xlfn.XLOOKUP($A21,Myndighedspersonale_raa!$D$2:$DC$2,Myndighedspersonale_raa!$D$34:$DC$34)</f>
        <v>248.37764581636773</v>
      </c>
    </row>
    <row r="22" spans="1:3" ht="30" x14ac:dyDescent="0.25">
      <c r="A22" s="10" t="s">
        <v>24</v>
      </c>
      <c r="B22" s="11">
        <f>_xlfn.XLOOKUP($A22,Myndighedspersonale_raa!$D$2:$DC$2,Myndighedspersonale_raa!$D$18:$DC$18)</f>
        <v>329.61886472213848</v>
      </c>
      <c r="C22" s="11">
        <f>_xlfn.XLOOKUP($A22,Myndighedspersonale_raa!$D$2:$DC$2,Myndighedspersonale_raa!$D$34:$DC$34)</f>
        <v>437.08106302702106</v>
      </c>
    </row>
    <row r="23" spans="1:3" ht="30" x14ac:dyDescent="0.25">
      <c r="A23" s="10" t="s">
        <v>25</v>
      </c>
      <c r="B23" s="11">
        <f>_xlfn.XLOOKUP($A23,Myndighedspersonale_raa!$D$2:$DC$2,Myndighedspersonale_raa!$D$18:$DC$18)</f>
        <v>235.4183031636997</v>
      </c>
      <c r="C23" s="11">
        <f>_xlfn.XLOOKUP($A23,Myndighedspersonale_raa!$D$2:$DC$2,Myndighedspersonale_raa!$D$34:$DC$34)</f>
        <v>213.64320962097798</v>
      </c>
    </row>
    <row r="24" spans="1:3" ht="30" x14ac:dyDescent="0.25">
      <c r="A24" s="10" t="s">
        <v>26</v>
      </c>
      <c r="B24" s="11">
        <f>_xlfn.XLOOKUP($A24,Myndighedspersonale_raa!$D$2:$DC$2,Myndighedspersonale_raa!$D$18:$DC$18)</f>
        <v>118.38533368488864</v>
      </c>
      <c r="C24" s="11">
        <f>_xlfn.XLOOKUP($A24,Myndighedspersonale_raa!$D$2:$DC$2,Myndighedspersonale_raa!$D$34:$DC$34)</f>
        <v>114.3256750941852</v>
      </c>
    </row>
    <row r="25" spans="1:3" x14ac:dyDescent="0.25">
      <c r="A25" s="10" t="s">
        <v>27</v>
      </c>
      <c r="B25" s="11">
        <f>_xlfn.XLOOKUP($A25,Myndighedspersonale_raa!$D$2:$DC$2,Myndighedspersonale_raa!$D$18:$DC$18)</f>
        <v>94.658865085203473</v>
      </c>
      <c r="C25" s="11">
        <f>_xlfn.XLOOKUP($A25,Myndighedspersonale_raa!$D$2:$DC$2,Myndighedspersonale_raa!$D$34:$DC$34)</f>
        <v>84.308653363871599</v>
      </c>
    </row>
    <row r="26" spans="1:3" x14ac:dyDescent="0.25">
      <c r="A26" s="10" t="s">
        <v>28</v>
      </c>
      <c r="B26" s="11">
        <f>_xlfn.XLOOKUP($A26,Myndighedspersonale_raa!$D$2:$DC$2,Myndighedspersonale_raa!$D$18:$DC$18)</f>
        <v>190.67270940703247</v>
      </c>
      <c r="C26" s="11">
        <f>_xlfn.XLOOKUP($A26,Myndighedspersonale_raa!$D$2:$DC$2,Myndighedspersonale_raa!$D$34:$DC$34)</f>
        <v>187.42629489587068</v>
      </c>
    </row>
    <row r="27" spans="1:3" x14ac:dyDescent="0.25">
      <c r="A27" s="10" t="s">
        <v>29</v>
      </c>
      <c r="B27" s="11">
        <f>_xlfn.XLOOKUP($A27,Myndighedspersonale_raa!$D$2:$DC$2,Myndighedspersonale_raa!$D$18:$DC$18)</f>
        <v>276.29873229616453</v>
      </c>
      <c r="C27" s="11">
        <f>_xlfn.XLOOKUP($A27,Myndighedspersonale_raa!$D$2:$DC$2,Myndighedspersonale_raa!$D$34:$DC$34)</f>
        <v>275.38417912251555</v>
      </c>
    </row>
    <row r="28" spans="1:3" x14ac:dyDescent="0.25">
      <c r="A28" s="10" t="s">
        <v>30</v>
      </c>
      <c r="B28" s="11">
        <f>_xlfn.XLOOKUP($A28,Myndighedspersonale_raa!$D$2:$DC$2,Myndighedspersonale_raa!$D$18:$DC$18)</f>
        <v>96.405337591550264</v>
      </c>
      <c r="C28" s="11">
        <f>_xlfn.XLOOKUP($A28,Myndighedspersonale_raa!$D$2:$DC$2,Myndighedspersonale_raa!$D$34:$DC$34)</f>
        <v>94.289198696985608</v>
      </c>
    </row>
    <row r="29" spans="1:3" x14ac:dyDescent="0.25">
      <c r="A29" s="10" t="s">
        <v>31</v>
      </c>
      <c r="B29" s="11">
        <f>_xlfn.XLOOKUP($A29,Myndighedspersonale_raa!$D$2:$DC$2,Myndighedspersonale_raa!$D$18:$DC$18)</f>
        <v>134.6826722220687</v>
      </c>
      <c r="C29" s="11">
        <f>_xlfn.XLOOKUP($A29,Myndighedspersonale_raa!$D$2:$DC$2,Myndighedspersonale_raa!$D$34:$DC$34)</f>
        <v>134.54241514662883</v>
      </c>
    </row>
    <row r="30" spans="1:3" x14ac:dyDescent="0.25">
      <c r="A30" s="10" t="s">
        <v>32</v>
      </c>
      <c r="B30" s="11">
        <f>_xlfn.XLOOKUP($A30,Myndighedspersonale_raa!$D$2:$DC$2,Myndighedspersonale_raa!$D$18:$DC$18)</f>
        <v>122.78347109331986</v>
      </c>
      <c r="C30" s="11">
        <f>_xlfn.XLOOKUP($A30,Myndighedspersonale_raa!$D$2:$DC$2,Myndighedspersonale_raa!$D$34:$DC$34)</f>
        <v>117.39325444341696</v>
      </c>
    </row>
    <row r="31" spans="1:3" ht="30" x14ac:dyDescent="0.25">
      <c r="A31" s="10" t="s">
        <v>33</v>
      </c>
      <c r="B31" s="11">
        <f>_xlfn.XLOOKUP($A31,Myndighedspersonale_raa!$D$2:$DC$2,Myndighedspersonale_raa!$D$18:$DC$18)</f>
        <v>188.52734532656407</v>
      </c>
      <c r="C31" s="11">
        <f>_xlfn.XLOOKUP($A31,Myndighedspersonale_raa!$D$2:$DC$2,Myndighedspersonale_raa!$D$34:$DC$34)</f>
        <v>189.1309296990139</v>
      </c>
    </row>
    <row r="32" spans="1:3" ht="30" x14ac:dyDescent="0.25">
      <c r="A32" s="10" t="s">
        <v>34</v>
      </c>
      <c r="B32" s="11">
        <f>_xlfn.XLOOKUP($A32,Myndighedspersonale_raa!$D$2:$DC$2,Myndighedspersonale_raa!$D$18:$DC$18)</f>
        <v>215.44747268839191</v>
      </c>
      <c r="C32" s="11">
        <f>_xlfn.XLOOKUP($A32,Myndighedspersonale_raa!$D$2:$DC$2,Myndighedspersonale_raa!$D$34:$DC$34)</f>
        <v>208.04387705575726</v>
      </c>
    </row>
    <row r="33" spans="1:3" x14ac:dyDescent="0.25">
      <c r="A33" s="10" t="s">
        <v>35</v>
      </c>
      <c r="B33" s="11">
        <f>_xlfn.XLOOKUP($A33,Myndighedspersonale_raa!$D$2:$DC$2,Myndighedspersonale_raa!$D$18:$DC$18)</f>
        <v>104.09549086029944</v>
      </c>
      <c r="C33" s="11">
        <f>_xlfn.XLOOKUP($A33,Myndighedspersonale_raa!$D$2:$DC$2,Myndighedspersonale_raa!$D$34:$DC$34)</f>
        <v>95.325710092097893</v>
      </c>
    </row>
    <row r="34" spans="1:3" ht="30" x14ac:dyDescent="0.25">
      <c r="A34" s="10" t="s">
        <v>36</v>
      </c>
      <c r="B34" s="11">
        <f>_xlfn.XLOOKUP($A34,Myndighedspersonale_raa!$D$2:$DC$2,Myndighedspersonale_raa!$D$18:$DC$18)</f>
        <v>153.08531255462375</v>
      </c>
      <c r="C34" s="11">
        <f>_xlfn.XLOOKUP($A34,Myndighedspersonale_raa!$D$2:$DC$2,Myndighedspersonale_raa!$D$34:$DC$34)</f>
        <v>142.88522626288145</v>
      </c>
    </row>
    <row r="35" spans="1:3" ht="30" x14ac:dyDescent="0.25">
      <c r="A35" s="10" t="s">
        <v>37</v>
      </c>
      <c r="B35" s="11">
        <f>_xlfn.XLOOKUP($A35,Myndighedspersonale_raa!$D$2:$DC$2,Myndighedspersonale_raa!$D$18:$DC$18)</f>
        <v>174.00478162463142</v>
      </c>
      <c r="C35" s="11">
        <f>_xlfn.XLOOKUP($A35,Myndighedspersonale_raa!$D$2:$DC$2,Myndighedspersonale_raa!$D$34:$DC$34)</f>
        <v>182.92934650287486</v>
      </c>
    </row>
    <row r="36" spans="1:3" x14ac:dyDescent="0.25">
      <c r="A36" s="10" t="s">
        <v>38</v>
      </c>
      <c r="B36" s="11">
        <f>_xlfn.XLOOKUP($A36,Myndighedspersonale_raa!$D$2:$DC$2,Myndighedspersonale_raa!$D$18:$DC$18)</f>
        <v>85.917202228135281</v>
      </c>
      <c r="C36" s="11">
        <f>_xlfn.XLOOKUP($A36,Myndighedspersonale_raa!$D$2:$DC$2,Myndighedspersonale_raa!$D$34:$DC$34)</f>
        <v>92.294515207897788</v>
      </c>
    </row>
    <row r="37" spans="1:3" x14ac:dyDescent="0.25">
      <c r="A37" s="10" t="s">
        <v>39</v>
      </c>
      <c r="B37" s="11">
        <f>_xlfn.XLOOKUP($A37,Myndighedspersonale_raa!$D$2:$DC$2,Myndighedspersonale_raa!$D$18:$DC$18)</f>
        <v>313.31732163640487</v>
      </c>
      <c r="C37" s="11">
        <f>_xlfn.XLOOKUP($A37,Myndighedspersonale_raa!$D$2:$DC$2,Myndighedspersonale_raa!$D$34:$DC$34)</f>
        <v>316.67787246337718</v>
      </c>
    </row>
    <row r="38" spans="1:3" x14ac:dyDescent="0.25">
      <c r="A38" s="10" t="s">
        <v>40</v>
      </c>
      <c r="B38" s="11">
        <f>_xlfn.XLOOKUP($A38,Myndighedspersonale_raa!$D$2:$DC$2,Myndighedspersonale_raa!$D$18:$DC$18)</f>
        <v>194.33239877458806</v>
      </c>
      <c r="C38" s="11">
        <f>_xlfn.XLOOKUP($A38,Myndighedspersonale_raa!$D$2:$DC$2,Myndighedspersonale_raa!$D$34:$DC$34)</f>
        <v>204.72312987804747</v>
      </c>
    </row>
    <row r="39" spans="1:3" x14ac:dyDescent="0.25">
      <c r="A39" s="10" t="s">
        <v>41</v>
      </c>
      <c r="B39" s="11">
        <f>_xlfn.XLOOKUP($A39,Myndighedspersonale_raa!$D$2:$DC$2,Myndighedspersonale_raa!$D$18:$DC$18)</f>
        <v>285.67914931255405</v>
      </c>
      <c r="C39" s="11">
        <f>_xlfn.XLOOKUP($A39,Myndighedspersonale_raa!$D$2:$DC$2,Myndighedspersonale_raa!$D$34:$DC$34)</f>
        <v>286.94827287684888</v>
      </c>
    </row>
    <row r="40" spans="1:3" x14ac:dyDescent="0.25">
      <c r="A40" s="10" t="s">
        <v>42</v>
      </c>
      <c r="B40" s="11">
        <f>_xlfn.XLOOKUP($A40,Myndighedspersonale_raa!$D$2:$DC$2,Myndighedspersonale_raa!$D$18:$DC$18)</f>
        <v>244.14360672958395</v>
      </c>
      <c r="C40" s="11">
        <f>_xlfn.XLOOKUP($A40,Myndighedspersonale_raa!$D$2:$DC$2,Myndighedspersonale_raa!$D$34:$DC$34)</f>
        <v>239.94192480492114</v>
      </c>
    </row>
    <row r="41" spans="1:3" ht="30" x14ac:dyDescent="0.25">
      <c r="A41" s="10" t="s">
        <v>43</v>
      </c>
      <c r="B41" s="11">
        <f>_xlfn.XLOOKUP($A41,Myndighedspersonale_raa!$D$2:$DC$2,Myndighedspersonale_raa!$D$18:$DC$18)</f>
        <v>216.97268199770468</v>
      </c>
      <c r="C41" s="11">
        <f>_xlfn.XLOOKUP($A41,Myndighedspersonale_raa!$D$2:$DC$2,Myndighedspersonale_raa!$D$34:$DC$34)</f>
        <v>220.24345786216415</v>
      </c>
    </row>
    <row r="42" spans="1:3" x14ac:dyDescent="0.25">
      <c r="A42" s="10" t="s">
        <v>44</v>
      </c>
      <c r="B42" s="11">
        <f>_xlfn.XLOOKUP($A42,Myndighedspersonale_raa!$D$2:$DC$2,Myndighedspersonale_raa!$D$18:$DC$18)</f>
        <v>418.73217402242221</v>
      </c>
      <c r="C42" s="11">
        <f>_xlfn.XLOOKUP($A42,Myndighedspersonale_raa!$D$2:$DC$2,Myndighedspersonale_raa!$D$34:$DC$34)</f>
        <v>411.80321630080709</v>
      </c>
    </row>
    <row r="43" spans="1:3" x14ac:dyDescent="0.25">
      <c r="A43" s="10" t="s">
        <v>45</v>
      </c>
      <c r="B43" s="11">
        <f>_xlfn.XLOOKUP($A43,Myndighedspersonale_raa!$D$2:$DC$2,Myndighedspersonale_raa!$D$18:$DC$18)</f>
        <v>183.57500991336974</v>
      </c>
      <c r="C43" s="11">
        <f>_xlfn.XLOOKUP($A43,Myndighedspersonale_raa!$D$2:$DC$2,Myndighedspersonale_raa!$D$34:$DC$34)</f>
        <v>177.92668460883948</v>
      </c>
    </row>
    <row r="44" spans="1:3" ht="30" x14ac:dyDescent="0.25">
      <c r="A44" s="10" t="s">
        <v>46</v>
      </c>
      <c r="B44" s="11">
        <f>_xlfn.XLOOKUP($A44,Myndighedspersonale_raa!$D$2:$DC$2,Myndighedspersonale_raa!$D$18:$DC$18)</f>
        <v>206.6174448676868</v>
      </c>
      <c r="C44" s="11">
        <f>_xlfn.XLOOKUP($A44,Myndighedspersonale_raa!$D$2:$DC$2,Myndighedspersonale_raa!$D$34:$DC$34)</f>
        <v>214.75902098233473</v>
      </c>
    </row>
    <row r="45" spans="1:3" ht="30" x14ac:dyDescent="0.25">
      <c r="A45" s="10" t="s">
        <v>47</v>
      </c>
      <c r="B45" s="11">
        <f>_xlfn.XLOOKUP($A45,Myndighedspersonale_raa!$D$2:$DC$2,Myndighedspersonale_raa!$D$18:$DC$18)</f>
        <v>53.11191515907673</v>
      </c>
      <c r="C45" s="11">
        <f>_xlfn.XLOOKUP($A45,Myndighedspersonale_raa!$D$2:$DC$2,Myndighedspersonale_raa!$D$34:$DC$34)</f>
        <v>54.929355583073118</v>
      </c>
    </row>
    <row r="46" spans="1:3" ht="30" x14ac:dyDescent="0.25">
      <c r="A46" s="10" t="s">
        <v>48</v>
      </c>
      <c r="B46" s="11">
        <f>_xlfn.XLOOKUP($A46,Myndighedspersonale_raa!$D$2:$DC$2,Myndighedspersonale_raa!$D$18:$DC$18)</f>
        <v>134.79739090925327</v>
      </c>
      <c r="C46" s="11">
        <f>_xlfn.XLOOKUP($A46,Myndighedspersonale_raa!$D$2:$DC$2,Myndighedspersonale_raa!$D$34:$DC$34)</f>
        <v>147.6551744763841</v>
      </c>
    </row>
    <row r="47" spans="1:3" x14ac:dyDescent="0.25">
      <c r="A47" s="10" t="s">
        <v>49</v>
      </c>
      <c r="B47" s="11">
        <f>_xlfn.XLOOKUP($A47,Myndighedspersonale_raa!$D$2:$DC$2,Myndighedspersonale_raa!$D$18:$DC$18)</f>
        <v>58.553956598311288</v>
      </c>
      <c r="C47" s="11">
        <f>_xlfn.XLOOKUP($A47,Myndighedspersonale_raa!$D$2:$DC$2,Myndighedspersonale_raa!$D$34:$DC$34)</f>
        <v>63.561938876476916</v>
      </c>
    </row>
    <row r="48" spans="1:3" ht="30" x14ac:dyDescent="0.25">
      <c r="A48" s="10" t="s">
        <v>50</v>
      </c>
      <c r="B48" s="11">
        <f>_xlfn.XLOOKUP($A48,Myndighedspersonale_raa!$D$2:$DC$2,Myndighedspersonale_raa!$D$18:$DC$18)</f>
        <v>129.96227951466631</v>
      </c>
      <c r="C48" s="11">
        <f>_xlfn.XLOOKUP($A48,Myndighedspersonale_raa!$D$2:$DC$2,Myndighedspersonale_raa!$D$34:$DC$34)</f>
        <v>133.00012723008223</v>
      </c>
    </row>
    <row r="49" spans="1:3" ht="30" x14ac:dyDescent="0.25">
      <c r="A49" s="10" t="s">
        <v>51</v>
      </c>
      <c r="B49" s="11">
        <f>_xlfn.XLOOKUP($A49,Myndighedspersonale_raa!$D$2:$DC$2,Myndighedspersonale_raa!$D$18:$DC$18)</f>
        <v>172.87856478736512</v>
      </c>
      <c r="C49" s="11">
        <f>_xlfn.XLOOKUP($A49,Myndighedspersonale_raa!$D$2:$DC$2,Myndighedspersonale_raa!$D$34:$DC$34)</f>
        <v>177.39421404786469</v>
      </c>
    </row>
    <row r="50" spans="1:3" ht="30" x14ac:dyDescent="0.25">
      <c r="A50" s="10" t="s">
        <v>52</v>
      </c>
      <c r="B50" s="11">
        <f>_xlfn.XLOOKUP($A50,Myndighedspersonale_raa!$D$2:$DC$2,Myndighedspersonale_raa!$D$18:$DC$18)</f>
        <v>79.631267235977177</v>
      </c>
      <c r="C50" s="11">
        <f>_xlfn.XLOOKUP($A50,Myndighedspersonale_raa!$D$2:$DC$2,Myndighedspersonale_raa!$D$34:$DC$34)</f>
        <v>80.409667295352619</v>
      </c>
    </row>
    <row r="51" spans="1:3" x14ac:dyDescent="0.25">
      <c r="A51" s="10" t="s">
        <v>53</v>
      </c>
      <c r="B51" s="11">
        <f>_xlfn.XLOOKUP($A51,Myndighedspersonale_raa!$D$2:$DC$2,Myndighedspersonale_raa!$D$18:$DC$18)</f>
        <v>377.73592437017578</v>
      </c>
      <c r="C51" s="11">
        <f>_xlfn.XLOOKUP($A51,Myndighedspersonale_raa!$D$2:$DC$2,Myndighedspersonale_raa!$D$34:$DC$34)</f>
        <v>364.39056220836392</v>
      </c>
    </row>
    <row r="52" spans="1:3" ht="30" x14ac:dyDescent="0.25">
      <c r="A52" s="10" t="s">
        <v>54</v>
      </c>
      <c r="B52" s="11">
        <f>_xlfn.XLOOKUP($A52,Myndighedspersonale_raa!$D$2:$DC$2,Myndighedspersonale_raa!$D$18:$DC$18)</f>
        <v>1976.9081965568187</v>
      </c>
      <c r="C52" s="11">
        <f>_xlfn.XLOOKUP($A52,Myndighedspersonale_raa!$D$2:$DC$2,Myndighedspersonale_raa!$D$34:$DC$34)</f>
        <v>2051.4080491760851</v>
      </c>
    </row>
    <row r="53" spans="1:3" x14ac:dyDescent="0.25">
      <c r="A53" s="10" t="s">
        <v>55</v>
      </c>
      <c r="B53" s="11">
        <f>_xlfn.XLOOKUP($A53,Myndighedspersonale_raa!$D$2:$DC$2,Myndighedspersonale_raa!$D$18:$DC$18)</f>
        <v>230.88339964430884</v>
      </c>
      <c r="C53" s="11">
        <f>_xlfn.XLOOKUP($A53,Myndighedspersonale_raa!$D$2:$DC$2,Myndighedspersonale_raa!$D$34:$DC$34)</f>
        <v>232.62618854728004</v>
      </c>
    </row>
    <row r="54" spans="1:3" ht="30" x14ac:dyDescent="0.25">
      <c r="A54" s="10" t="s">
        <v>56</v>
      </c>
      <c r="B54" s="11">
        <f>_xlfn.XLOOKUP($A54,Myndighedspersonale_raa!$D$2:$DC$2,Myndighedspersonale_raa!$D$18:$DC$18)</f>
        <v>38.131556555314347</v>
      </c>
      <c r="C54" s="11">
        <f>_xlfn.XLOOKUP($A54,Myndighedspersonale_raa!$D$2:$DC$2,Myndighedspersonale_raa!$D$34:$DC$34)</f>
        <v>29.5135245639655</v>
      </c>
    </row>
    <row r="55" spans="1:3" x14ac:dyDescent="0.25">
      <c r="A55" s="10" t="s">
        <v>57</v>
      </c>
      <c r="B55" s="11">
        <f>_xlfn.XLOOKUP($A55,Myndighedspersonale_raa!$D$2:$DC$2,Myndighedspersonale_raa!$D$18:$DC$18)</f>
        <v>61.588372360834846</v>
      </c>
      <c r="C55" s="11">
        <f>_xlfn.XLOOKUP($A55,Myndighedspersonale_raa!$D$2:$DC$2,Myndighedspersonale_raa!$D$34:$DC$34)</f>
        <v>80.156710145337485</v>
      </c>
    </row>
    <row r="56" spans="1:3" x14ac:dyDescent="0.25">
      <c r="A56" s="10" t="s">
        <v>58</v>
      </c>
      <c r="B56" s="11">
        <f>_xlfn.XLOOKUP($A56,Myndighedspersonale_raa!$D$2:$DC$2,Myndighedspersonale_raa!$D$18:$DC$18)</f>
        <v>48.606549301238822</v>
      </c>
      <c r="C56" s="11">
        <f>_xlfn.XLOOKUP($A56,Myndighedspersonale_raa!$D$2:$DC$2,Myndighedspersonale_raa!$D$34:$DC$34)</f>
        <v>47.843283920496859</v>
      </c>
    </row>
    <row r="57" spans="1:3" x14ac:dyDescent="0.25">
      <c r="A57" s="10" t="s">
        <v>59</v>
      </c>
      <c r="B57" s="11">
        <f>_xlfn.XLOOKUP($A57,Myndighedspersonale_raa!$D$2:$DC$2,Myndighedspersonale_raa!$D$18:$DC$18)</f>
        <v>158.88869330310726</v>
      </c>
      <c r="C57" s="11">
        <f>_xlfn.XLOOKUP($A57,Myndighedspersonale_raa!$D$2:$DC$2,Myndighedspersonale_raa!$D$34:$DC$34)</f>
        <v>139.92373654710684</v>
      </c>
    </row>
    <row r="58" spans="1:3" ht="30" x14ac:dyDescent="0.25">
      <c r="A58" s="10" t="s">
        <v>60</v>
      </c>
      <c r="B58" s="11">
        <f>_xlfn.XLOOKUP($A58,Myndighedspersonale_raa!$D$2:$DC$2,Myndighedspersonale_raa!$D$18:$DC$18)</f>
        <v>162.50015828863496</v>
      </c>
      <c r="C58" s="11">
        <f>_xlfn.XLOOKUP($A58,Myndighedspersonale_raa!$D$2:$DC$2,Myndighedspersonale_raa!$D$34:$DC$34)</f>
        <v>172.73879786639034</v>
      </c>
    </row>
    <row r="59" spans="1:3" x14ac:dyDescent="0.25">
      <c r="A59" s="10" t="s">
        <v>61</v>
      </c>
      <c r="B59" s="11">
        <f>_xlfn.XLOOKUP($A59,Myndighedspersonale_raa!$D$2:$DC$2,Myndighedspersonale_raa!$D$18:$DC$18)</f>
        <v>0</v>
      </c>
      <c r="C59" s="11">
        <f>_xlfn.XLOOKUP($A59,Myndighedspersonale_raa!$D$2:$DC$2,Myndighedspersonale_raa!$D$34:$DC$34)</f>
        <v>0</v>
      </c>
    </row>
    <row r="60" spans="1:3" ht="30" x14ac:dyDescent="0.25">
      <c r="A60" s="10" t="s">
        <v>62</v>
      </c>
      <c r="B60" s="11">
        <f>_xlfn.XLOOKUP($A60,Myndighedspersonale_raa!$D$2:$DC$2,Myndighedspersonale_raa!$D$18:$DC$18)</f>
        <v>131.20862303770733</v>
      </c>
      <c r="C60" s="11">
        <f>_xlfn.XLOOKUP($A60,Myndighedspersonale_raa!$D$2:$DC$2,Myndighedspersonale_raa!$D$34:$DC$34)</f>
        <v>130.3991286333906</v>
      </c>
    </row>
    <row r="61" spans="1:3" ht="30" x14ac:dyDescent="0.25">
      <c r="A61" s="10" t="s">
        <v>63</v>
      </c>
      <c r="B61" s="11">
        <f>_xlfn.XLOOKUP($A61,Myndighedspersonale_raa!$D$2:$DC$2,Myndighedspersonale_raa!$D$18:$DC$18)</f>
        <v>171.87409574369369</v>
      </c>
      <c r="C61" s="11">
        <f>_xlfn.XLOOKUP($A61,Myndighedspersonale_raa!$D$2:$DC$2,Myndighedspersonale_raa!$D$34:$DC$34)</f>
        <v>171.1981362973558</v>
      </c>
    </row>
    <row r="62" spans="1:3" x14ac:dyDescent="0.25">
      <c r="A62" s="10" t="s">
        <v>64</v>
      </c>
      <c r="B62" s="11">
        <f>_xlfn.XLOOKUP($A62,Myndighedspersonale_raa!$D$2:$DC$2,Myndighedspersonale_raa!$D$18:$DC$18)</f>
        <v>63.831118212355094</v>
      </c>
      <c r="C62" s="11">
        <f>_xlfn.XLOOKUP($A62,Myndighedspersonale_raa!$D$2:$DC$2,Myndighedspersonale_raa!$D$34:$DC$34)</f>
        <v>66.161286481194438</v>
      </c>
    </row>
    <row r="63" spans="1:3" ht="30" x14ac:dyDescent="0.25">
      <c r="A63" s="10" t="s">
        <v>65</v>
      </c>
      <c r="B63" s="11">
        <f>_xlfn.XLOOKUP($A63,Myndighedspersonale_raa!$D$2:$DC$2,Myndighedspersonale_raa!$D$18:$DC$18)</f>
        <v>111.5405298922924</v>
      </c>
      <c r="C63" s="11">
        <f>_xlfn.XLOOKUP($A63,Myndighedspersonale_raa!$D$2:$DC$2,Myndighedspersonale_raa!$D$34:$DC$34)</f>
        <v>115.50114521090751</v>
      </c>
    </row>
    <row r="64" spans="1:3" x14ac:dyDescent="0.25">
      <c r="A64" s="10" t="s">
        <v>66</v>
      </c>
      <c r="B64" s="11">
        <f>_xlfn.XLOOKUP($A64,Myndighedspersonale_raa!$D$2:$DC$2,Myndighedspersonale_raa!$D$18:$DC$18)</f>
        <v>94.594505606645811</v>
      </c>
      <c r="C64" s="11">
        <f>_xlfn.XLOOKUP($A64,Myndighedspersonale_raa!$D$2:$DC$2,Myndighedspersonale_raa!$D$34:$DC$34)</f>
        <v>98.540506128742976</v>
      </c>
    </row>
    <row r="65" spans="1:3" x14ac:dyDescent="0.25">
      <c r="A65" s="10" t="s">
        <v>67</v>
      </c>
      <c r="B65" s="11">
        <f>_xlfn.XLOOKUP($A65,Myndighedspersonale_raa!$D$2:$DC$2,Myndighedspersonale_raa!$D$18:$DC$18)</f>
        <v>106.98825636688827</v>
      </c>
      <c r="C65" s="11">
        <f>_xlfn.XLOOKUP($A65,Myndighedspersonale_raa!$D$2:$DC$2,Myndighedspersonale_raa!$D$34:$DC$34)</f>
        <v>120.42727690346727</v>
      </c>
    </row>
    <row r="66" spans="1:3" x14ac:dyDescent="0.25">
      <c r="A66" s="10" t="s">
        <v>68</v>
      </c>
      <c r="B66" s="11">
        <f>_xlfn.XLOOKUP($A66,Myndighedspersonale_raa!$D$2:$DC$2,Myndighedspersonale_raa!$D$18:$DC$18)</f>
        <v>271.82256405268515</v>
      </c>
      <c r="C66" s="11">
        <f>_xlfn.XLOOKUP($A66,Myndighedspersonale_raa!$D$2:$DC$2,Myndighedspersonale_raa!$D$34:$DC$34)</f>
        <v>247.3368223999932</v>
      </c>
    </row>
    <row r="67" spans="1:3" x14ac:dyDescent="0.25">
      <c r="A67" s="10" t="s">
        <v>69</v>
      </c>
      <c r="B67" s="11">
        <f>_xlfn.XLOOKUP($A67,Myndighedspersonale_raa!$D$2:$DC$2,Myndighedspersonale_raa!$D$18:$DC$18)</f>
        <v>82.077921517884931</v>
      </c>
      <c r="C67" s="11">
        <f>_xlfn.XLOOKUP($A67,Myndighedspersonale_raa!$D$2:$DC$2,Myndighedspersonale_raa!$D$34:$DC$34)</f>
        <v>89.202602670846005</v>
      </c>
    </row>
    <row r="68" spans="1:3" x14ac:dyDescent="0.25">
      <c r="A68" s="10" t="s">
        <v>70</v>
      </c>
      <c r="B68" s="11">
        <f>_xlfn.XLOOKUP($A68,Myndighedspersonale_raa!$D$2:$DC$2,Myndighedspersonale_raa!$D$18:$DC$18)</f>
        <v>959.59777972192205</v>
      </c>
      <c r="C68" s="11">
        <f>_xlfn.XLOOKUP($A68,Myndighedspersonale_raa!$D$2:$DC$2,Myndighedspersonale_raa!$D$34:$DC$34)</f>
        <v>958.2382558967995</v>
      </c>
    </row>
    <row r="69" spans="1:3" ht="30" x14ac:dyDescent="0.25">
      <c r="A69" s="10" t="s">
        <v>71</v>
      </c>
      <c r="B69" s="11">
        <f>_xlfn.XLOOKUP($A69,Myndighedspersonale_raa!$D$2:$DC$2,Myndighedspersonale_raa!$D$18:$DC$18)</f>
        <v>77.896085593097212</v>
      </c>
      <c r="C69" s="11">
        <f>_xlfn.XLOOKUP($A69,Myndighedspersonale_raa!$D$2:$DC$2,Myndighedspersonale_raa!$D$34:$DC$34)</f>
        <v>66.972979116355276</v>
      </c>
    </row>
    <row r="70" spans="1:3" x14ac:dyDescent="0.25">
      <c r="A70" s="10" t="s">
        <v>72</v>
      </c>
      <c r="B70" s="11">
        <f>_xlfn.XLOOKUP($A70,Myndighedspersonale_raa!$D$2:$DC$2,Myndighedspersonale_raa!$D$18:$DC$18)</f>
        <v>455.01496728881239</v>
      </c>
      <c r="C70" s="11">
        <f>_xlfn.XLOOKUP($A70,Myndighedspersonale_raa!$D$2:$DC$2,Myndighedspersonale_raa!$D$34:$DC$34)</f>
        <v>448.18368335311277</v>
      </c>
    </row>
    <row r="71" spans="1:3" x14ac:dyDescent="0.25">
      <c r="A71" s="10" t="s">
        <v>73</v>
      </c>
      <c r="B71" s="11">
        <f>_xlfn.XLOOKUP($A71,Myndighedspersonale_raa!$D$2:$DC$2,Myndighedspersonale_raa!$D$18:$DC$18)</f>
        <v>90.685992204158012</v>
      </c>
      <c r="C71" s="11">
        <f>_xlfn.XLOOKUP($A71,Myndighedspersonale_raa!$D$2:$DC$2,Myndighedspersonale_raa!$D$34:$DC$34)</f>
        <v>88.002022200605296</v>
      </c>
    </row>
    <row r="72" spans="1:3" ht="45" x14ac:dyDescent="0.25">
      <c r="A72" s="10" t="s">
        <v>74</v>
      </c>
      <c r="B72" s="11">
        <f>_xlfn.XLOOKUP($A72,Myndighedspersonale_raa!$D$2:$DC$2,Myndighedspersonale_raa!$D$18:$DC$18)</f>
        <v>0</v>
      </c>
      <c r="C72" s="11">
        <f>_xlfn.XLOOKUP($A72,Myndighedspersonale_raa!$D$2:$DC$2,Myndighedspersonale_raa!$D$34:$DC$34)</f>
        <v>0</v>
      </c>
    </row>
    <row r="73" spans="1:3" ht="45" x14ac:dyDescent="0.25">
      <c r="A73" s="10" t="s">
        <v>75</v>
      </c>
      <c r="B73" s="11">
        <f>_xlfn.XLOOKUP($A73,Myndighedspersonale_raa!$D$2:$DC$2,Myndighedspersonale_raa!$D$18:$DC$18)</f>
        <v>0</v>
      </c>
      <c r="C73" s="11">
        <f>_xlfn.XLOOKUP($A73,Myndighedspersonale_raa!$D$2:$DC$2,Myndighedspersonale_raa!$D$34:$DC$34)</f>
        <v>0</v>
      </c>
    </row>
    <row r="74" spans="1:3" ht="45" x14ac:dyDescent="0.25">
      <c r="A74" s="10" t="s">
        <v>76</v>
      </c>
      <c r="B74" s="11">
        <f>_xlfn.XLOOKUP($A74,Myndighedspersonale_raa!$D$2:$DC$2,Myndighedspersonale_raa!$D$18:$DC$18)</f>
        <v>0</v>
      </c>
      <c r="C74" s="11">
        <f>_xlfn.XLOOKUP($A74,Myndighedspersonale_raa!$D$2:$DC$2,Myndighedspersonale_raa!$D$34:$DC$34)</f>
        <v>0</v>
      </c>
    </row>
    <row r="75" spans="1:3" ht="30" x14ac:dyDescent="0.25">
      <c r="A75" s="10" t="s">
        <v>77</v>
      </c>
      <c r="B75" s="11">
        <f>_xlfn.XLOOKUP($A75,Myndighedspersonale_raa!$D$2:$DC$2,Myndighedspersonale_raa!$D$18:$DC$18)</f>
        <v>0</v>
      </c>
      <c r="C75" s="11">
        <f>_xlfn.XLOOKUP($A75,Myndighedspersonale_raa!$D$2:$DC$2,Myndighedspersonale_raa!$D$34:$DC$34)</f>
        <v>0</v>
      </c>
    </row>
    <row r="76" spans="1:3" ht="45" x14ac:dyDescent="0.25">
      <c r="A76" s="10" t="s">
        <v>78</v>
      </c>
      <c r="B76" s="11">
        <f>_xlfn.XLOOKUP($A76,Myndighedspersonale_raa!$D$2:$DC$2,Myndighedspersonale_raa!$D$18:$DC$18)</f>
        <v>0</v>
      </c>
      <c r="C76" s="11">
        <f>_xlfn.XLOOKUP($A76,Myndighedspersonale_raa!$D$2:$DC$2,Myndighedspersonale_raa!$D$34:$DC$34)</f>
        <v>0</v>
      </c>
    </row>
    <row r="77" spans="1:3" ht="45" x14ac:dyDescent="0.25">
      <c r="A77" s="10" t="s">
        <v>79</v>
      </c>
      <c r="B77" s="11">
        <f>_xlfn.XLOOKUP($A77,Myndighedspersonale_raa!$D$2:$DC$2,Myndighedspersonale_raa!$D$18:$DC$18)</f>
        <v>190.9235314653647</v>
      </c>
      <c r="C77" s="11">
        <f>_xlfn.XLOOKUP($A77,Myndighedspersonale_raa!$D$2:$DC$2,Myndighedspersonale_raa!$D$34:$DC$34)</f>
        <v>185.68264141223108</v>
      </c>
    </row>
    <row r="78" spans="1:3" x14ac:dyDescent="0.25">
      <c r="A78" s="10" t="s">
        <v>80</v>
      </c>
      <c r="B78" s="11">
        <f>_xlfn.XLOOKUP($A78,Myndighedspersonale_raa!$D$2:$DC$2,Myndighedspersonale_raa!$D$18:$DC$18)</f>
        <v>130.04891179820365</v>
      </c>
      <c r="C78" s="11">
        <f>_xlfn.XLOOKUP($A78,Myndighedspersonale_raa!$D$2:$DC$2,Myndighedspersonale_raa!$D$34:$DC$34)</f>
        <v>138.18056104185857</v>
      </c>
    </row>
    <row r="79" spans="1:3" x14ac:dyDescent="0.25">
      <c r="A79" s="10" t="s">
        <v>81</v>
      </c>
      <c r="B79" s="11">
        <f>_xlfn.XLOOKUP($A79,Myndighedspersonale_raa!$D$2:$DC$2,Myndighedspersonale_raa!$D$18:$DC$18)</f>
        <v>302.33066895136341</v>
      </c>
      <c r="C79" s="11">
        <f>_xlfn.XLOOKUP($A79,Myndighedspersonale_raa!$D$2:$DC$2,Myndighedspersonale_raa!$D$34:$DC$34)</f>
        <v>292.73206600987459</v>
      </c>
    </row>
    <row r="80" spans="1:3" ht="30" x14ac:dyDescent="0.25">
      <c r="A80" s="10" t="s">
        <v>82</v>
      </c>
      <c r="B80" s="11">
        <f>_xlfn.XLOOKUP($A80,Myndighedspersonale_raa!$D$2:$DC$2,Myndighedspersonale_raa!$D$18:$DC$18)</f>
        <v>97.240206432733345</v>
      </c>
      <c r="C80" s="11">
        <f>_xlfn.XLOOKUP($A80,Myndighedspersonale_raa!$D$2:$DC$2,Myndighedspersonale_raa!$D$34:$DC$34)</f>
        <v>103.22547140483861</v>
      </c>
    </row>
    <row r="81" spans="1:3" x14ac:dyDescent="0.25">
      <c r="A81" s="10" t="s">
        <v>83</v>
      </c>
      <c r="B81" s="11">
        <f>_xlfn.XLOOKUP($A81,Myndighedspersonale_raa!$D$2:$DC$2,Myndighedspersonale_raa!$D$18:$DC$18)</f>
        <v>149.945334954099</v>
      </c>
      <c r="C81" s="11">
        <f>_xlfn.XLOOKUP($A81,Myndighedspersonale_raa!$D$2:$DC$2,Myndighedspersonale_raa!$D$34:$DC$34)</f>
        <v>145.56897200594781</v>
      </c>
    </row>
    <row r="82" spans="1:3" x14ac:dyDescent="0.25">
      <c r="A82" s="10" t="s">
        <v>84</v>
      </c>
      <c r="B82" s="11">
        <f>_xlfn.XLOOKUP($A82,Myndighedspersonale_raa!$D$2:$DC$2,Myndighedspersonale_raa!$D$18:$DC$18)</f>
        <v>7.5404999999999998</v>
      </c>
      <c r="C82" s="11">
        <f>_xlfn.XLOOKUP($A82,Myndighedspersonale_raa!$D$2:$DC$2,Myndighedspersonale_raa!$D$34:$DC$34)</f>
        <v>8</v>
      </c>
    </row>
    <row r="83" spans="1:3" ht="30" x14ac:dyDescent="0.25">
      <c r="A83" s="10" t="s">
        <v>85</v>
      </c>
      <c r="B83" s="11">
        <f>_xlfn.XLOOKUP($A83,Myndighedspersonale_raa!$D$2:$DC$2,Myndighedspersonale_raa!$D$18:$DC$18)</f>
        <v>445.84336213640381</v>
      </c>
      <c r="C83" s="11">
        <f>_xlfn.XLOOKUP($A83,Myndighedspersonale_raa!$D$2:$DC$2,Myndighedspersonale_raa!$D$34:$DC$34)</f>
        <v>449.56061923264645</v>
      </c>
    </row>
    <row r="84" spans="1:3" ht="30" x14ac:dyDescent="0.25">
      <c r="A84" s="10" t="s">
        <v>86</v>
      </c>
      <c r="B84" s="11">
        <f>_xlfn.XLOOKUP($A84,Myndighedspersonale_raa!$D$2:$DC$2,Myndighedspersonale_raa!$D$18:$DC$18)</f>
        <v>241.79306929156269</v>
      </c>
      <c r="C84" s="11">
        <f>_xlfn.XLOOKUP($A84,Myndighedspersonale_raa!$D$2:$DC$2,Myndighedspersonale_raa!$D$34:$DC$34)</f>
        <v>244.48892995216261</v>
      </c>
    </row>
    <row r="85" spans="1:3" x14ac:dyDescent="0.25">
      <c r="A85" s="10" t="s">
        <v>87</v>
      </c>
      <c r="B85" s="11">
        <f>_xlfn.XLOOKUP($A85,Myndighedspersonale_raa!$D$2:$DC$2,Myndighedspersonale_raa!$D$18:$DC$18)</f>
        <v>149.33669724890075</v>
      </c>
      <c r="C85" s="11">
        <f>_xlfn.XLOOKUP($A85,Myndighedspersonale_raa!$D$2:$DC$2,Myndighedspersonale_raa!$D$34:$DC$34)</f>
        <v>158.84521930524156</v>
      </c>
    </row>
    <row r="86" spans="1:3" x14ac:dyDescent="0.25">
      <c r="A86" s="10" t="s">
        <v>88</v>
      </c>
      <c r="B86" s="11">
        <f>_xlfn.XLOOKUP($A86,Myndighedspersonale_raa!$D$2:$DC$2,Myndighedspersonale_raa!$D$18:$DC$18)</f>
        <v>378.56564757436684</v>
      </c>
      <c r="C86" s="11">
        <f>_xlfn.XLOOKUP($A86,Myndighedspersonale_raa!$D$2:$DC$2,Myndighedspersonale_raa!$D$34:$DC$34)</f>
        <v>392.73908215355959</v>
      </c>
    </row>
    <row r="87" spans="1:3" x14ac:dyDescent="0.25">
      <c r="A87" s="10" t="s">
        <v>89</v>
      </c>
      <c r="B87" s="11">
        <f>_xlfn.XLOOKUP($A87,Myndighedspersonale_raa!$D$2:$DC$2,Myndighedspersonale_raa!$D$18:$DC$18)</f>
        <v>74.36752981845396</v>
      </c>
      <c r="C87" s="11">
        <f>_xlfn.XLOOKUP($A87,Myndighedspersonale_raa!$D$2:$DC$2,Myndighedspersonale_raa!$D$34:$DC$34)</f>
        <v>79.757806855484432</v>
      </c>
    </row>
    <row r="88" spans="1:3" x14ac:dyDescent="0.25">
      <c r="A88" s="10" t="s">
        <v>90</v>
      </c>
      <c r="B88" s="11">
        <f>_xlfn.XLOOKUP($A88,Myndighedspersonale_raa!$D$2:$DC$2,Myndighedspersonale_raa!$D$18:$DC$18)</f>
        <v>95.816963590687664</v>
      </c>
      <c r="C88" s="11">
        <f>_xlfn.XLOOKUP($A88,Myndighedspersonale_raa!$D$2:$DC$2,Myndighedspersonale_raa!$D$34:$DC$34)</f>
        <v>103.25852612925085</v>
      </c>
    </row>
    <row r="89" spans="1:3" x14ac:dyDescent="0.25">
      <c r="A89" s="10" t="s">
        <v>91</v>
      </c>
      <c r="B89" s="11">
        <f>_xlfn.XLOOKUP($A89,Myndighedspersonale_raa!$D$2:$DC$2,Myndighedspersonale_raa!$D$18:$DC$18)</f>
        <v>62.297340422888553</v>
      </c>
      <c r="C89" s="11">
        <f>_xlfn.XLOOKUP($A89,Myndighedspersonale_raa!$D$2:$DC$2,Myndighedspersonale_raa!$D$34:$DC$34)</f>
        <v>62.894872564104311</v>
      </c>
    </row>
    <row r="90" spans="1:3" x14ac:dyDescent="0.25">
      <c r="A90" s="10" t="s">
        <v>92</v>
      </c>
      <c r="B90" s="11">
        <f>_xlfn.XLOOKUP($A90,Myndighedspersonale_raa!$D$2:$DC$2,Myndighedspersonale_raa!$D$18:$DC$18)</f>
        <v>66.147988289907659</v>
      </c>
      <c r="C90" s="11">
        <f>_xlfn.XLOOKUP($A90,Myndighedspersonale_raa!$D$2:$DC$2,Myndighedspersonale_raa!$D$34:$DC$34)</f>
        <v>70.2533181345446</v>
      </c>
    </row>
    <row r="91" spans="1:3" ht="30" x14ac:dyDescent="0.25">
      <c r="A91" s="10" t="s">
        <v>93</v>
      </c>
      <c r="B91" s="11">
        <f>_xlfn.XLOOKUP($A91,Myndighedspersonale_raa!$D$2:$DC$2,Myndighedspersonale_raa!$D$18:$DC$18)</f>
        <v>220.98443960427556</v>
      </c>
      <c r="C91" s="11">
        <f>_xlfn.XLOOKUP($A91,Myndighedspersonale_raa!$D$2:$DC$2,Myndighedspersonale_raa!$D$34:$DC$34)</f>
        <v>235.18461662767763</v>
      </c>
    </row>
    <row r="92" spans="1:3" x14ac:dyDescent="0.25">
      <c r="A92" s="10" t="s">
        <v>94</v>
      </c>
      <c r="B92" s="11">
        <f>_xlfn.XLOOKUP($A92,Myndighedspersonale_raa!$D$2:$DC$2,Myndighedspersonale_raa!$D$18:$DC$18)</f>
        <v>141.88589155903978</v>
      </c>
      <c r="C92" s="11">
        <f>_xlfn.XLOOKUP($A92,Myndighedspersonale_raa!$D$2:$DC$2,Myndighedspersonale_raa!$D$34:$DC$34)</f>
        <v>148.22568282494819</v>
      </c>
    </row>
    <row r="93" spans="1:3" ht="30" x14ac:dyDescent="0.25">
      <c r="A93" s="10" t="s">
        <v>95</v>
      </c>
      <c r="B93" s="11">
        <f>_xlfn.XLOOKUP($A93,Myndighedspersonale_raa!$D$2:$DC$2,Myndighedspersonale_raa!$D$18:$DC$18)</f>
        <v>207.43238740613191</v>
      </c>
      <c r="C93" s="11">
        <f>_xlfn.XLOOKUP($A93,Myndighedspersonale_raa!$D$2:$DC$2,Myndighedspersonale_raa!$D$34:$DC$34)</f>
        <v>202.08495198597285</v>
      </c>
    </row>
    <row r="94" spans="1:3" x14ac:dyDescent="0.25">
      <c r="A94" s="10" t="s">
        <v>96</v>
      </c>
      <c r="B94" s="11">
        <f>_xlfn.XLOOKUP($A94,Myndighedspersonale_raa!$D$2:$DC$2,Myndighedspersonale_raa!$D$18:$DC$18)</f>
        <v>122.23897650756376</v>
      </c>
      <c r="C94" s="11">
        <f>_xlfn.XLOOKUP($A94,Myndighedspersonale_raa!$D$2:$DC$2,Myndighedspersonale_raa!$D$34:$DC$34)</f>
        <v>134.96249688163425</v>
      </c>
    </row>
    <row r="95" spans="1:3" x14ac:dyDescent="0.25">
      <c r="A95" s="10" t="s">
        <v>97</v>
      </c>
      <c r="B95" s="11">
        <f>_xlfn.XLOOKUP($A95,Myndighedspersonale_raa!$D$2:$DC$2,Myndighedspersonale_raa!$D$18:$DC$18)</f>
        <v>145.7971</v>
      </c>
      <c r="C95" s="11">
        <f>_xlfn.XLOOKUP($A95,Myndighedspersonale_raa!$D$2:$DC$2,Myndighedspersonale_raa!$D$34:$DC$34)</f>
        <v>147.57639430722656</v>
      </c>
    </row>
    <row r="96" spans="1:3" x14ac:dyDescent="0.25">
      <c r="A96" s="10" t="s">
        <v>98</v>
      </c>
      <c r="B96" s="11">
        <f>_xlfn.XLOOKUP($A96,Myndighedspersonale_raa!$D$2:$DC$2,Myndighedspersonale_raa!$D$18:$DC$18)</f>
        <v>153.30838801841293</v>
      </c>
      <c r="C96" s="11">
        <f>_xlfn.XLOOKUP($A96,Myndighedspersonale_raa!$D$2:$DC$2,Myndighedspersonale_raa!$D$34:$DC$34)</f>
        <v>145.09691266849546</v>
      </c>
    </row>
    <row r="97" spans="1:3" ht="30" x14ac:dyDescent="0.25">
      <c r="A97" s="10" t="s">
        <v>99</v>
      </c>
      <c r="B97" s="11">
        <f>_xlfn.XLOOKUP($A97,Myndighedspersonale_raa!$D$2:$DC$2,Myndighedspersonale_raa!$D$18:$DC$18)</f>
        <v>31.554079322224474</v>
      </c>
      <c r="C97" s="11">
        <f>_xlfn.XLOOKUP($A97,Myndighedspersonale_raa!$D$2:$DC$2,Myndighedspersonale_raa!$D$34:$DC$34)</f>
        <v>29.9999</v>
      </c>
    </row>
    <row r="98" spans="1:3" x14ac:dyDescent="0.25">
      <c r="A98" s="10" t="s">
        <v>100</v>
      </c>
      <c r="B98" s="11">
        <f>_xlfn.XLOOKUP($A98,Myndighedspersonale_raa!$D$2:$DC$2,Myndighedspersonale_raa!$D$18:$DC$18)</f>
        <v>214.23289682499001</v>
      </c>
      <c r="C98" s="11">
        <f>_xlfn.XLOOKUP($A98,Myndighedspersonale_raa!$D$2:$DC$2,Myndighedspersonale_raa!$D$34:$DC$34)</f>
        <v>199.89863120291554</v>
      </c>
    </row>
    <row r="99" spans="1:3" x14ac:dyDescent="0.25">
      <c r="A99" s="10" t="s">
        <v>101</v>
      </c>
      <c r="B99" s="11">
        <f>_xlfn.XLOOKUP($A99,Myndighedspersonale_raa!$D$2:$DC$2,Myndighedspersonale_raa!$D$18:$DC$18)</f>
        <v>178.75938736619457</v>
      </c>
      <c r="C99" s="11">
        <f>_xlfn.XLOOKUP($A99,Myndighedspersonale_raa!$D$2:$DC$2,Myndighedspersonale_raa!$D$34:$DC$34)</f>
        <v>173.39371710280113</v>
      </c>
    </row>
    <row r="100" spans="1:3" x14ac:dyDescent="0.25">
      <c r="A100" s="10" t="s">
        <v>102</v>
      </c>
      <c r="B100" s="11">
        <f>_xlfn.XLOOKUP($A100,Myndighedspersonale_raa!$D$2:$DC$2,Myndighedspersonale_raa!$D$18:$DC$18)</f>
        <v>469.78109764925898</v>
      </c>
      <c r="C100" s="11">
        <f>_xlfn.XLOOKUP($A100,Myndighedspersonale_raa!$D$2:$DC$2,Myndighedspersonale_raa!$D$34:$DC$34)</f>
        <v>439.33101013653442</v>
      </c>
    </row>
    <row r="101" spans="1:3" ht="30" x14ac:dyDescent="0.25">
      <c r="A101" s="10" t="s">
        <v>103</v>
      </c>
      <c r="B101" s="11">
        <f>_xlfn.XLOOKUP($A101,Myndighedspersonale_raa!$D$2:$DC$2,Myndighedspersonale_raa!$D$18:$DC$18)</f>
        <v>161.33421247751758</v>
      </c>
      <c r="C101" s="11">
        <f>_xlfn.XLOOKUP($A101,Myndighedspersonale_raa!$D$2:$DC$2,Myndighedspersonale_raa!$D$34:$DC$34)</f>
        <v>157.84736815929105</v>
      </c>
    </row>
    <row r="102" spans="1:3" x14ac:dyDescent="0.25">
      <c r="A102" s="10" t="s">
        <v>104</v>
      </c>
      <c r="B102" s="11">
        <f>_xlfn.XLOOKUP($A102,Myndighedspersonale_raa!$D$2:$DC$2,Myndighedspersonale_raa!$D$18:$DC$18)</f>
        <v>324.81165206287812</v>
      </c>
      <c r="C102" s="11">
        <f>_xlfn.XLOOKUP($A102,Myndighedspersonale_raa!$D$2:$DC$2,Myndighedspersonale_raa!$D$34:$DC$34)</f>
        <v>313.73503051795109</v>
      </c>
    </row>
    <row r="103" spans="1:3" ht="30" x14ac:dyDescent="0.25">
      <c r="A103" s="10" t="s">
        <v>105</v>
      </c>
      <c r="B103" s="11">
        <f>_xlfn.XLOOKUP($A103,Myndighedspersonale_raa!$D$2:$DC$2,Myndighedspersonale_raa!$D$18:$DC$18)</f>
        <v>132.77716447524887</v>
      </c>
      <c r="C103" s="11">
        <f>_xlfn.XLOOKUP($A103,Myndighedspersonale_raa!$D$2:$DC$2,Myndighedspersonale_raa!$D$34:$DC$34)</f>
        <v>133.45268962847567</v>
      </c>
    </row>
    <row r="104" spans="1:3" x14ac:dyDescent="0.25">
      <c r="A104" s="10" t="s">
        <v>106</v>
      </c>
      <c r="B104" s="11">
        <f>_xlfn.XLOOKUP($A104,Myndighedspersonale_raa!$D$2:$DC$2,Myndighedspersonale_raa!$D$18:$DC$18)</f>
        <v>1878.2109625526657</v>
      </c>
      <c r="C104" s="11">
        <f>_xlfn.XLOOKUP($A104,Myndighedspersonale_raa!$D$2:$DC$2,Myndighedspersonale_raa!$D$34:$DC$34)</f>
        <v>1913.5892131328997</v>
      </c>
    </row>
    <row r="105" spans="1:3" x14ac:dyDescent="0.25">
      <c r="A105" s="10" t="s">
        <v>107</v>
      </c>
      <c r="B105" s="11">
        <f>_xlfn.XLOOKUP($A105,Myndighedspersonale_raa!$D$2:$DC$2,Myndighedspersonale_raa!$D$18:$DC$18)</f>
        <v>14.946</v>
      </c>
      <c r="C105" s="11">
        <f>_xlfn.XLOOKUP($A105,Myndighedspersonale_raa!$D$2:$DC$2,Myndighedspersonale_raa!$D$34:$DC$34)</f>
        <v>10.919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A1928-75E1-4776-8726-E7D8DB7A3EEA}">
  <dimension ref="A1:C105"/>
  <sheetViews>
    <sheetView workbookViewId="0">
      <selection activeCell="C2" sqref="C2:C105"/>
    </sheetView>
  </sheetViews>
  <sheetFormatPr defaultRowHeight="15" x14ac:dyDescent="0.25"/>
  <sheetData>
    <row r="1" spans="1:3" x14ac:dyDescent="0.25">
      <c r="B1">
        <v>2024</v>
      </c>
      <c r="C1">
        <v>2025</v>
      </c>
    </row>
    <row r="2" spans="1:3" ht="45" x14ac:dyDescent="0.25">
      <c r="A2" s="10" t="s">
        <v>4</v>
      </c>
      <c r="B2" s="11">
        <f>_xlfn.XLOOKUP($A2,Decentraleledere_raa!$D$2:$DC$2,Decentraleledere_raa!$D$53:$DC$53)</f>
        <v>18349.188532755787</v>
      </c>
      <c r="C2" s="11">
        <f>_xlfn.XLOOKUP($A2,Decentraleledere_raa!$D$2:$DC$2,Decentraleledere_raa!$D$105:$DC$105)</f>
        <v>18756.442914803258</v>
      </c>
    </row>
    <row r="3" spans="1:3" ht="30" x14ac:dyDescent="0.25">
      <c r="A3" s="10" t="s">
        <v>5</v>
      </c>
      <c r="B3" s="11">
        <f>_xlfn.XLOOKUP($A3,Decentraleledere_raa!$D$2:$DC$2,Decentraleledere_raa!$D$53:$DC$53)</f>
        <v>173.42185607364132</v>
      </c>
      <c r="C3" s="11">
        <f>_xlfn.XLOOKUP($A3,Decentraleledere_raa!$D$2:$DC$2,Decentraleledere_raa!$D$105:$DC$105)</f>
        <v>182.70063062783979</v>
      </c>
    </row>
    <row r="4" spans="1:3" x14ac:dyDescent="0.25">
      <c r="A4" s="10" t="s">
        <v>6</v>
      </c>
      <c r="B4" s="11">
        <f>_xlfn.XLOOKUP($A4,Decentraleledere_raa!$D$2:$DC$2,Decentraleledere_raa!$D$53:$DC$53)</f>
        <v>746.29742825398682</v>
      </c>
      <c r="C4" s="11">
        <f>_xlfn.XLOOKUP($A4,Decentraleledere_raa!$D$2:$DC$2,Decentraleledere_raa!$D$105:$DC$105)</f>
        <v>758.89494861872276</v>
      </c>
    </row>
    <row r="5" spans="1:3" ht="30" x14ac:dyDescent="0.25">
      <c r="A5" s="10" t="s">
        <v>7</v>
      </c>
      <c r="B5" s="11">
        <f>_xlfn.XLOOKUP($A5,Decentraleledere_raa!$D$2:$DC$2,Decentraleledere_raa!$D$53:$DC$53)</f>
        <v>65.409777419354839</v>
      </c>
      <c r="C5" s="11">
        <f>_xlfn.XLOOKUP($A5,Decentraleledere_raa!$D$2:$DC$2,Decentraleledere_raa!$D$105:$DC$105)</f>
        <v>74</v>
      </c>
    </row>
    <row r="6" spans="1:3" x14ac:dyDescent="0.25">
      <c r="A6" s="10" t="s">
        <v>8</v>
      </c>
      <c r="B6" s="11">
        <f>_xlfn.XLOOKUP($A6,Decentraleledere_raa!$D$2:$DC$2,Decentraleledere_raa!$D$53:$DC$53)</f>
        <v>73</v>
      </c>
      <c r="C6" s="11">
        <f>_xlfn.XLOOKUP($A6,Decentraleledere_raa!$D$2:$DC$2,Decentraleledere_raa!$D$105:$DC$105)</f>
        <v>73</v>
      </c>
    </row>
    <row r="7" spans="1:3" x14ac:dyDescent="0.25">
      <c r="A7" s="10" t="s">
        <v>9</v>
      </c>
      <c r="B7" s="11">
        <f>_xlfn.XLOOKUP($A7,Decentraleledere_raa!$D$2:$DC$2,Decentraleledere_raa!$D$53:$DC$53)</f>
        <v>73</v>
      </c>
      <c r="C7" s="11">
        <f>_xlfn.XLOOKUP($A7,Decentraleledere_raa!$D$2:$DC$2,Decentraleledere_raa!$D$105:$DC$105)</f>
        <v>75</v>
      </c>
    </row>
    <row r="8" spans="1:3" x14ac:dyDescent="0.25">
      <c r="A8" s="10" t="s">
        <v>10</v>
      </c>
      <c r="B8" s="11">
        <f>_xlfn.XLOOKUP($A8,Decentraleledere_raa!$D$2:$DC$2,Decentraleledere_raa!$D$53:$DC$53)</f>
        <v>187.2473477714411</v>
      </c>
      <c r="C8" s="11">
        <f>_xlfn.XLOOKUP($A8,Decentraleledere_raa!$D$2:$DC$2,Decentraleledere_raa!$D$105:$DC$105)</f>
        <v>196.78846452537607</v>
      </c>
    </row>
    <row r="9" spans="1:3" x14ac:dyDescent="0.25">
      <c r="A9" s="10" t="s">
        <v>11</v>
      </c>
      <c r="B9" s="11">
        <f>_xlfn.XLOOKUP($A9,Decentraleledere_raa!$D$2:$DC$2,Decentraleledere_raa!$D$53:$DC$53)</f>
        <v>79.459400000000002</v>
      </c>
      <c r="C9" s="11">
        <f>_xlfn.XLOOKUP($A9,Decentraleledere_raa!$D$2:$DC$2,Decentraleledere_raa!$D$105:$DC$105)</f>
        <v>76.648600000000002</v>
      </c>
    </row>
    <row r="10" spans="1:3" ht="30" x14ac:dyDescent="0.25">
      <c r="A10" s="10" t="s">
        <v>12</v>
      </c>
      <c r="B10" s="11">
        <f>_xlfn.XLOOKUP($A10,Decentraleledere_raa!$D$2:$DC$2,Decentraleledere_raa!$D$53:$DC$53)</f>
        <v>88.413287096000005</v>
      </c>
      <c r="C10" s="11">
        <f>_xlfn.XLOOKUP($A10,Decentraleledere_raa!$D$2:$DC$2,Decentraleledere_raa!$D$105:$DC$105)</f>
        <v>90.864900000000006</v>
      </c>
    </row>
    <row r="11" spans="1:3" x14ac:dyDescent="0.25">
      <c r="A11" s="10" t="s">
        <v>13</v>
      </c>
      <c r="B11" s="11">
        <f>_xlfn.XLOOKUP($A11,Decentraleledere_raa!$D$2:$DC$2,Decentraleledere_raa!$D$53:$DC$53)</f>
        <v>133.27034485339988</v>
      </c>
      <c r="C11" s="11">
        <f>_xlfn.XLOOKUP($A11,Decentraleledere_raa!$D$2:$DC$2,Decentraleledere_raa!$D$105:$DC$105)</f>
        <v>126.77131927635685</v>
      </c>
    </row>
    <row r="12" spans="1:3" ht="30" x14ac:dyDescent="0.25">
      <c r="A12" s="10" t="s">
        <v>14</v>
      </c>
      <c r="B12" s="11">
        <f>_xlfn.XLOOKUP($A12,Decentraleledere_raa!$D$2:$DC$2,Decentraleledere_raa!$D$53:$DC$53)</f>
        <v>82.863402847888423</v>
      </c>
      <c r="C12" s="11">
        <f>_xlfn.XLOOKUP($A12,Decentraleledere_raa!$D$2:$DC$2,Decentraleledere_raa!$D$105:$DC$105)</f>
        <v>74.369230670942642</v>
      </c>
    </row>
    <row r="13" spans="1:3" x14ac:dyDescent="0.25">
      <c r="A13" s="10" t="s">
        <v>15</v>
      </c>
      <c r="B13" s="11">
        <f>_xlfn.XLOOKUP($A13,Decentraleledere_raa!$D$2:$DC$2,Decentraleledere_raa!$D$53:$DC$53)</f>
        <v>26.882809611746346</v>
      </c>
      <c r="C13" s="11">
        <f>_xlfn.XLOOKUP($A13,Decentraleledere_raa!$D$2:$DC$2,Decentraleledere_raa!$D$105:$DC$105)</f>
        <v>28.729700000000001</v>
      </c>
    </row>
    <row r="14" spans="1:3" x14ac:dyDescent="0.25">
      <c r="A14" s="10" t="s">
        <v>16</v>
      </c>
      <c r="B14" s="11">
        <f>_xlfn.XLOOKUP($A14,Decentraleledere_raa!$D$2:$DC$2,Decentraleledere_raa!$D$53:$DC$53)</f>
        <v>135.64859999999999</v>
      </c>
      <c r="C14" s="11">
        <f>_xlfn.XLOOKUP($A14,Decentraleledere_raa!$D$2:$DC$2,Decentraleledere_raa!$D$105:$DC$105)</f>
        <v>138.48395424758382</v>
      </c>
    </row>
    <row r="15" spans="1:3" x14ac:dyDescent="0.25">
      <c r="A15" s="10" t="s">
        <v>17</v>
      </c>
      <c r="B15" s="11">
        <f>_xlfn.XLOOKUP($A15,Decentraleledere_raa!$D$2:$DC$2,Decentraleledere_raa!$D$53:$DC$53)</f>
        <v>306.29469999999998</v>
      </c>
      <c r="C15" s="11">
        <f>_xlfn.XLOOKUP($A15,Decentraleledere_raa!$D$2:$DC$2,Decentraleledere_raa!$D$105:$DC$105)</f>
        <v>308.26675804810009</v>
      </c>
    </row>
    <row r="16" spans="1:3" ht="30" x14ac:dyDescent="0.25">
      <c r="A16" s="10" t="s">
        <v>18</v>
      </c>
      <c r="B16" s="11">
        <f>_xlfn.XLOOKUP($A16,Decentraleledere_raa!$D$2:$DC$2,Decentraleledere_raa!$D$53:$DC$53)</f>
        <v>102.12944479101684</v>
      </c>
      <c r="C16" s="11">
        <f>_xlfn.XLOOKUP($A16,Decentraleledere_raa!$D$2:$DC$2,Decentraleledere_raa!$D$105:$DC$105)</f>
        <v>95.788140512135371</v>
      </c>
    </row>
    <row r="17" spans="1:3" x14ac:dyDescent="0.25">
      <c r="A17" s="10" t="s">
        <v>19</v>
      </c>
      <c r="B17" s="11">
        <f>_xlfn.XLOOKUP($A17,Decentraleledere_raa!$D$2:$DC$2,Decentraleledere_raa!$D$53:$DC$53)</f>
        <v>0</v>
      </c>
      <c r="C17" s="11">
        <f>_xlfn.XLOOKUP($A17,Decentraleledere_raa!$D$2:$DC$2,Decentraleledere_raa!$D$105:$DC$105)</f>
        <v>0</v>
      </c>
    </row>
    <row r="18" spans="1:3" x14ac:dyDescent="0.25">
      <c r="A18" s="10" t="s">
        <v>20</v>
      </c>
      <c r="B18" s="11">
        <f>_xlfn.XLOOKUP($A18,Decentraleledere_raa!$D$2:$DC$2,Decentraleledere_raa!$D$53:$DC$53)</f>
        <v>120.58216951498893</v>
      </c>
      <c r="C18" s="11">
        <f>_xlfn.XLOOKUP($A18,Decentraleledere_raa!$D$2:$DC$2,Decentraleledere_raa!$D$105:$DC$105)</f>
        <v>125.67570000000001</v>
      </c>
    </row>
    <row r="19" spans="1:3" x14ac:dyDescent="0.25">
      <c r="A19" s="10" t="s">
        <v>21</v>
      </c>
      <c r="B19" s="11">
        <f>_xlfn.XLOOKUP($A19,Decentraleledere_raa!$D$2:$DC$2,Decentraleledere_raa!$D$53:$DC$53)</f>
        <v>79.873362445414841</v>
      </c>
      <c r="C19" s="11">
        <f>_xlfn.XLOOKUP($A19,Decentraleledere_raa!$D$2:$DC$2,Decentraleledere_raa!$D$105:$DC$105)</f>
        <v>82.251538709677419</v>
      </c>
    </row>
    <row r="20" spans="1:3" ht="30" x14ac:dyDescent="0.25">
      <c r="A20" s="10" t="s">
        <v>22</v>
      </c>
      <c r="B20" s="11">
        <f>_xlfn.XLOOKUP($A20,Decentraleledere_raa!$D$2:$DC$2,Decentraleledere_raa!$D$53:$DC$53)</f>
        <v>109.1621</v>
      </c>
      <c r="C20" s="11">
        <f>_xlfn.XLOOKUP($A20,Decentraleledere_raa!$D$2:$DC$2,Decentraleledere_raa!$D$105:$DC$105)</f>
        <v>111.61080000000001</v>
      </c>
    </row>
    <row r="21" spans="1:3" ht="30" x14ac:dyDescent="0.25">
      <c r="A21" s="10" t="s">
        <v>23</v>
      </c>
      <c r="B21" s="11">
        <f>_xlfn.XLOOKUP($A21,Decentraleledere_raa!$D$2:$DC$2,Decentraleledere_raa!$D$53:$DC$53)</f>
        <v>128.20494325039516</v>
      </c>
      <c r="C21" s="11">
        <f>_xlfn.XLOOKUP($A21,Decentraleledere_raa!$D$2:$DC$2,Decentraleledere_raa!$D$105:$DC$105)</f>
        <v>133.28151254600758</v>
      </c>
    </row>
    <row r="22" spans="1:3" ht="30" x14ac:dyDescent="0.25">
      <c r="A22" s="10" t="s">
        <v>24</v>
      </c>
      <c r="B22" s="11">
        <f>_xlfn.XLOOKUP($A22,Decentraleledere_raa!$D$2:$DC$2,Decentraleledere_raa!$D$53:$DC$53)</f>
        <v>220.54605109170305</v>
      </c>
      <c r="C22" s="11">
        <f>_xlfn.XLOOKUP($A22,Decentraleledere_raa!$D$2:$DC$2,Decentraleledere_raa!$D$105:$DC$105)</f>
        <v>228.42292209885341</v>
      </c>
    </row>
    <row r="23" spans="1:3" ht="30" x14ac:dyDescent="0.25">
      <c r="A23" s="10" t="s">
        <v>25</v>
      </c>
      <c r="B23" s="11">
        <f>_xlfn.XLOOKUP($A23,Decentraleledere_raa!$D$2:$DC$2,Decentraleledere_raa!$D$53:$DC$53)</f>
        <v>116.08459999999999</v>
      </c>
      <c r="C23" s="11">
        <f>_xlfn.XLOOKUP($A23,Decentraleledere_raa!$D$2:$DC$2,Decentraleledere_raa!$D$105:$DC$105)</f>
        <v>123.89541012376655</v>
      </c>
    </row>
    <row r="24" spans="1:3" ht="30" x14ac:dyDescent="0.25">
      <c r="A24" s="10" t="s">
        <v>26</v>
      </c>
      <c r="B24" s="11">
        <f>_xlfn.XLOOKUP($A24,Decentraleledere_raa!$D$2:$DC$2,Decentraleledere_raa!$D$53:$DC$53)</f>
        <v>137.94404086088582</v>
      </c>
      <c r="C24" s="11">
        <f>_xlfn.XLOOKUP($A24,Decentraleledere_raa!$D$2:$DC$2,Decentraleledere_raa!$D$105:$DC$105)</f>
        <v>138.44789519015004</v>
      </c>
    </row>
    <row r="25" spans="1:3" x14ac:dyDescent="0.25">
      <c r="A25" s="10" t="s">
        <v>27</v>
      </c>
      <c r="B25" s="11">
        <f>_xlfn.XLOOKUP($A25,Decentraleledere_raa!$D$2:$DC$2,Decentraleledere_raa!$D$53:$DC$53)</f>
        <v>102.0703</v>
      </c>
      <c r="C25" s="11">
        <f>_xlfn.XLOOKUP($A25,Decentraleledere_raa!$D$2:$DC$2,Decentraleledere_raa!$D$105:$DC$105)</f>
        <v>111.54636812227075</v>
      </c>
    </row>
    <row r="26" spans="1:3" x14ac:dyDescent="0.25">
      <c r="A26" s="10" t="s">
        <v>28</v>
      </c>
      <c r="B26" s="11">
        <f>_xlfn.XLOOKUP($A26,Decentraleledere_raa!$D$2:$DC$2,Decentraleledere_raa!$D$53:$DC$53)</f>
        <v>224.34039936881788</v>
      </c>
      <c r="C26" s="11">
        <f>_xlfn.XLOOKUP($A26,Decentraleledere_raa!$D$2:$DC$2,Decentraleledere_raa!$D$105:$DC$105)</f>
        <v>224.78370056055039</v>
      </c>
    </row>
    <row r="27" spans="1:3" x14ac:dyDescent="0.25">
      <c r="A27" s="10" t="s">
        <v>29</v>
      </c>
      <c r="B27" s="11">
        <f>_xlfn.XLOOKUP($A27,Decentraleledere_raa!$D$2:$DC$2,Decentraleledere_raa!$D$53:$DC$53)</f>
        <v>220.97882445295861</v>
      </c>
      <c r="C27" s="11">
        <f>_xlfn.XLOOKUP($A27,Decentraleledere_raa!$D$2:$DC$2,Decentraleledere_raa!$D$105:$DC$105)</f>
        <v>218.07167419299998</v>
      </c>
    </row>
    <row r="28" spans="1:3" x14ac:dyDescent="0.25">
      <c r="A28" s="10" t="s">
        <v>30</v>
      </c>
      <c r="B28" s="11">
        <f>_xlfn.XLOOKUP($A28,Decentraleledere_raa!$D$2:$DC$2,Decentraleledere_raa!$D$53:$DC$53)</f>
        <v>68.729799999999997</v>
      </c>
      <c r="C28" s="11">
        <f>_xlfn.XLOOKUP($A28,Decentraleledere_raa!$D$2:$DC$2,Decentraleledere_raa!$D$105:$DC$105)</f>
        <v>67.651990335389513</v>
      </c>
    </row>
    <row r="29" spans="1:3" x14ac:dyDescent="0.25">
      <c r="A29" s="10" t="s">
        <v>31</v>
      </c>
      <c r="B29" s="11">
        <f>_xlfn.XLOOKUP($A29,Decentraleledere_raa!$D$2:$DC$2,Decentraleledere_raa!$D$53:$DC$53)</f>
        <v>114.44691927635682</v>
      </c>
      <c r="C29" s="11">
        <f>_xlfn.XLOOKUP($A29,Decentraleledere_raa!$D$2:$DC$2,Decentraleledere_raa!$D$105:$DC$105)</f>
        <v>119.09816065795781</v>
      </c>
    </row>
    <row r="30" spans="1:3" x14ac:dyDescent="0.25">
      <c r="A30" s="10" t="s">
        <v>32</v>
      </c>
      <c r="B30" s="11">
        <f>_xlfn.XLOOKUP($A30,Decentraleledere_raa!$D$2:$DC$2,Decentraleledere_raa!$D$53:$DC$53)</f>
        <v>79.8108</v>
      </c>
      <c r="C30" s="11">
        <f>_xlfn.XLOOKUP($A30,Decentraleledere_raa!$D$2:$DC$2,Decentraleledere_raa!$D$105:$DC$105)</f>
        <v>89.054100000000005</v>
      </c>
    </row>
    <row r="31" spans="1:3" ht="30" x14ac:dyDescent="0.25">
      <c r="A31" s="10" t="s">
        <v>33</v>
      </c>
      <c r="B31" s="11">
        <f>_xlfn.XLOOKUP($A31,Decentraleledere_raa!$D$2:$DC$2,Decentraleledere_raa!$D$53:$DC$53)</f>
        <v>165.24818396112676</v>
      </c>
      <c r="C31" s="11">
        <f>_xlfn.XLOOKUP($A31,Decentraleledere_raa!$D$2:$DC$2,Decentraleledere_raa!$D$105:$DC$105)</f>
        <v>172.77599235569056</v>
      </c>
    </row>
    <row r="32" spans="1:3" ht="30" x14ac:dyDescent="0.25">
      <c r="A32" s="10" t="s">
        <v>34</v>
      </c>
      <c r="B32" s="11">
        <f>_xlfn.XLOOKUP($A32,Decentraleledere_raa!$D$2:$DC$2,Decentraleledere_raa!$D$53:$DC$53)</f>
        <v>190.67568816933627</v>
      </c>
      <c r="C32" s="11">
        <f>_xlfn.XLOOKUP($A32,Decentraleledere_raa!$D$2:$DC$2,Decentraleledere_raa!$D$105:$DC$105)</f>
        <v>184.1976768558952</v>
      </c>
    </row>
    <row r="33" spans="1:3" x14ac:dyDescent="0.25">
      <c r="A33" s="10" t="s">
        <v>35</v>
      </c>
      <c r="B33" s="11">
        <f>_xlfn.XLOOKUP($A33,Decentraleledere_raa!$D$2:$DC$2,Decentraleledere_raa!$D$53:$DC$53)</f>
        <v>93.675610768614447</v>
      </c>
      <c r="C33" s="11">
        <f>_xlfn.XLOOKUP($A33,Decentraleledere_raa!$D$2:$DC$2,Decentraleledere_raa!$D$105:$DC$105)</f>
        <v>94.932238303866413</v>
      </c>
    </row>
    <row r="34" spans="1:3" ht="30" x14ac:dyDescent="0.25">
      <c r="A34" s="10" t="s">
        <v>36</v>
      </c>
      <c r="B34" s="11">
        <f>_xlfn.XLOOKUP($A34,Decentraleledere_raa!$D$2:$DC$2,Decentraleledere_raa!$D$53:$DC$53)</f>
        <v>176.70873707385243</v>
      </c>
      <c r="C34" s="11">
        <f>_xlfn.XLOOKUP($A34,Decentraleledere_raa!$D$2:$DC$2,Decentraleledere_raa!$D$105:$DC$105)</f>
        <v>186.29388703715654</v>
      </c>
    </row>
    <row r="35" spans="1:3" ht="30" x14ac:dyDescent="0.25">
      <c r="A35" s="10" t="s">
        <v>37</v>
      </c>
      <c r="B35" s="11">
        <f>_xlfn.XLOOKUP($A35,Decentraleledere_raa!$D$2:$DC$2,Decentraleledere_raa!$D$53:$DC$53)</f>
        <v>177.99988641603653</v>
      </c>
      <c r="C35" s="11">
        <f>_xlfn.XLOOKUP($A35,Decentraleledere_raa!$D$2:$DC$2,Decentraleledere_raa!$D$105:$DC$105)</f>
        <v>177.14554894582918</v>
      </c>
    </row>
    <row r="36" spans="1:3" x14ac:dyDescent="0.25">
      <c r="A36" s="10" t="s">
        <v>38</v>
      </c>
      <c r="B36" s="11">
        <f>_xlfn.XLOOKUP($A36,Decentraleledere_raa!$D$2:$DC$2,Decentraleledere_raa!$D$53:$DC$53)</f>
        <v>83.85855757953837</v>
      </c>
      <c r="C36" s="11">
        <f>_xlfn.XLOOKUP($A36,Decentraleledere_raa!$D$2:$DC$2,Decentraleledere_raa!$D$105:$DC$105)</f>
        <v>91.810699999999997</v>
      </c>
    </row>
    <row r="37" spans="1:3" x14ac:dyDescent="0.25">
      <c r="A37" s="10" t="s">
        <v>39</v>
      </c>
      <c r="B37" s="11">
        <f>_xlfn.XLOOKUP($A37,Decentraleledere_raa!$D$2:$DC$2,Decentraleledere_raa!$D$53:$DC$53)</f>
        <v>269.30883254628179</v>
      </c>
      <c r="C37" s="11">
        <f>_xlfn.XLOOKUP($A37,Decentraleledere_raa!$D$2:$DC$2,Decentraleledere_raa!$D$105:$DC$105)</f>
        <v>273.35805856051485</v>
      </c>
    </row>
    <row r="38" spans="1:3" x14ac:dyDescent="0.25">
      <c r="A38" s="10" t="s">
        <v>40</v>
      </c>
      <c r="B38" s="11">
        <f>_xlfn.XLOOKUP($A38,Decentraleledere_raa!$D$2:$DC$2,Decentraleledere_raa!$D$53:$DC$53)</f>
        <v>148.75548287880756</v>
      </c>
      <c r="C38" s="11">
        <f>_xlfn.XLOOKUP($A38,Decentraleledere_raa!$D$2:$DC$2,Decentraleledere_raa!$D$105:$DC$105)</f>
        <v>145.84923635827667</v>
      </c>
    </row>
    <row r="39" spans="1:3" x14ac:dyDescent="0.25">
      <c r="A39" s="10" t="s">
        <v>41</v>
      </c>
      <c r="B39" s="11">
        <f>_xlfn.XLOOKUP($A39,Decentraleledere_raa!$D$2:$DC$2,Decentraleledere_raa!$D$53:$DC$53)</f>
        <v>144</v>
      </c>
      <c r="C39" s="11">
        <f>_xlfn.XLOOKUP($A39,Decentraleledere_raa!$D$2:$DC$2,Decentraleledere_raa!$D$105:$DC$105)</f>
        <v>154</v>
      </c>
    </row>
    <row r="40" spans="1:3" x14ac:dyDescent="0.25">
      <c r="A40" s="10" t="s">
        <v>42</v>
      </c>
      <c r="B40" s="11">
        <f>_xlfn.XLOOKUP($A40,Decentraleledere_raa!$D$2:$DC$2,Decentraleledere_raa!$D$53:$DC$53)</f>
        <v>148.45596129</v>
      </c>
      <c r="C40" s="11">
        <f>_xlfn.XLOOKUP($A40,Decentraleledere_raa!$D$2:$DC$2,Decentraleledere_raa!$D$105:$DC$105)</f>
        <v>149.21619999999999</v>
      </c>
    </row>
    <row r="41" spans="1:3" ht="30" x14ac:dyDescent="0.25">
      <c r="A41" s="10" t="s">
        <v>43</v>
      </c>
      <c r="B41" s="11">
        <f>_xlfn.XLOOKUP($A41,Decentraleledere_raa!$D$2:$DC$2,Decentraleledere_raa!$D$53:$DC$53)</f>
        <v>174.96976102897455</v>
      </c>
      <c r="C41" s="11">
        <f>_xlfn.XLOOKUP($A41,Decentraleledere_raa!$D$2:$DC$2,Decentraleledere_raa!$D$105:$DC$105)</f>
        <v>178.04417424071471</v>
      </c>
    </row>
    <row r="42" spans="1:3" x14ac:dyDescent="0.25">
      <c r="A42" s="10" t="s">
        <v>44</v>
      </c>
      <c r="B42" s="11">
        <f>_xlfn.XLOOKUP($A42,Decentraleledere_raa!$D$2:$DC$2,Decentraleledere_raa!$D$53:$DC$53)</f>
        <v>205.78726298635769</v>
      </c>
      <c r="C42" s="11">
        <f>_xlfn.XLOOKUP($A42,Decentraleledere_raa!$D$2:$DC$2,Decentraleledere_raa!$D$105:$DC$105)</f>
        <v>214.99820494275997</v>
      </c>
    </row>
    <row r="43" spans="1:3" x14ac:dyDescent="0.25">
      <c r="A43" s="10" t="s">
        <v>45</v>
      </c>
      <c r="B43" s="11">
        <f>_xlfn.XLOOKUP($A43,Decentraleledere_raa!$D$2:$DC$2,Decentraleledere_raa!$D$53:$DC$53)</f>
        <v>161.70273762609102</v>
      </c>
      <c r="C43" s="11">
        <f>_xlfn.XLOOKUP($A43,Decentraleledere_raa!$D$2:$DC$2,Decentraleledere_raa!$D$105:$DC$105)</f>
        <v>161.54050213129756</v>
      </c>
    </row>
    <row r="44" spans="1:3" ht="30" x14ac:dyDescent="0.25">
      <c r="A44" s="10" t="s">
        <v>46</v>
      </c>
      <c r="B44" s="11">
        <f>_xlfn.XLOOKUP($A44,Decentraleledere_raa!$D$2:$DC$2,Decentraleledere_raa!$D$53:$DC$53)</f>
        <v>147.3783</v>
      </c>
      <c r="C44" s="11">
        <f>_xlfn.XLOOKUP($A44,Decentraleledere_raa!$D$2:$DC$2,Decentraleledere_raa!$D$105:$DC$105)</f>
        <v>150.62159999999997</v>
      </c>
    </row>
    <row r="45" spans="1:3" ht="30" x14ac:dyDescent="0.25">
      <c r="A45" s="10" t="s">
        <v>47</v>
      </c>
      <c r="B45" s="11">
        <f>_xlfn.XLOOKUP($A45,Decentraleledere_raa!$D$2:$DC$2,Decentraleledere_raa!$D$53:$DC$53)</f>
        <v>56.526900000000005</v>
      </c>
      <c r="C45" s="11">
        <f>_xlfn.XLOOKUP($A45,Decentraleledere_raa!$D$2:$DC$2,Decentraleledere_raa!$D$105:$DC$105)</f>
        <v>47.948868122270746</v>
      </c>
    </row>
    <row r="46" spans="1:3" ht="30" x14ac:dyDescent="0.25">
      <c r="A46" s="10" t="s">
        <v>48</v>
      </c>
      <c r="B46" s="11">
        <f>_xlfn.XLOOKUP($A46,Decentraleledere_raa!$D$2:$DC$2,Decentraleledere_raa!$D$53:$DC$53)</f>
        <v>124.93244193293232</v>
      </c>
      <c r="C46" s="11">
        <f>_xlfn.XLOOKUP($A46,Decentraleledere_raa!$D$2:$DC$2,Decentraleledere_raa!$D$105:$DC$105)</f>
        <v>127.11852620801179</v>
      </c>
    </row>
    <row r="47" spans="1:3" x14ac:dyDescent="0.25">
      <c r="A47" s="10" t="s">
        <v>49</v>
      </c>
      <c r="B47" s="11">
        <f>_xlfn.XLOOKUP($A47,Decentraleledere_raa!$D$2:$DC$2,Decentraleledere_raa!$D$53:$DC$53)</f>
        <v>56.556251612903232</v>
      </c>
      <c r="C47" s="11">
        <f>_xlfn.XLOOKUP($A47,Decentraleledere_raa!$D$2:$DC$2,Decentraleledere_raa!$D$105:$DC$105)</f>
        <v>56.675699999999999</v>
      </c>
    </row>
    <row r="48" spans="1:3" ht="30" x14ac:dyDescent="0.25">
      <c r="A48" s="10" t="s">
        <v>50</v>
      </c>
      <c r="B48" s="11">
        <f>_xlfn.XLOOKUP($A48,Decentraleledere_raa!$D$2:$DC$2,Decentraleledere_raa!$D$53:$DC$53)</f>
        <v>78.324394118603536</v>
      </c>
      <c r="C48" s="11">
        <f>_xlfn.XLOOKUP($A48,Decentraleledere_raa!$D$2:$DC$2,Decentraleledere_raa!$D$105:$DC$105)</f>
        <v>94.722477442777773</v>
      </c>
    </row>
    <row r="49" spans="1:3" ht="30" x14ac:dyDescent="0.25">
      <c r="A49" s="10" t="s">
        <v>51</v>
      </c>
      <c r="B49" s="11">
        <f>_xlfn.XLOOKUP($A49,Decentraleledere_raa!$D$2:$DC$2,Decentraleledere_raa!$D$53:$DC$53)</f>
        <v>119.70270275968073</v>
      </c>
      <c r="C49" s="11">
        <f>_xlfn.XLOOKUP($A49,Decentraleledere_raa!$D$2:$DC$2,Decentraleledere_raa!$D$105:$DC$105)</f>
        <v>113.16216201381953</v>
      </c>
    </row>
    <row r="50" spans="1:3" ht="30" x14ac:dyDescent="0.25">
      <c r="A50" s="10" t="s">
        <v>52</v>
      </c>
      <c r="B50" s="11">
        <f>_xlfn.XLOOKUP($A50,Decentraleledere_raa!$D$2:$DC$2,Decentraleledere_raa!$D$53:$DC$53)</f>
        <v>75.18713249392431</v>
      </c>
      <c r="C50" s="11">
        <f>_xlfn.XLOOKUP($A50,Decentraleledere_raa!$D$2:$DC$2,Decentraleledere_raa!$D$105:$DC$105)</f>
        <v>53</v>
      </c>
    </row>
    <row r="51" spans="1:3" x14ac:dyDescent="0.25">
      <c r="A51" s="10" t="s">
        <v>53</v>
      </c>
      <c r="B51" s="11">
        <f>_xlfn.XLOOKUP($A51,Decentraleledere_raa!$D$2:$DC$2,Decentraleledere_raa!$D$53:$DC$53)</f>
        <v>273.19299082921839</v>
      </c>
      <c r="C51" s="11">
        <f>_xlfn.XLOOKUP($A51,Decentraleledere_raa!$D$2:$DC$2,Decentraleledere_raa!$D$105:$DC$105)</f>
        <v>280.35457567622126</v>
      </c>
    </row>
    <row r="52" spans="1:3" ht="30" x14ac:dyDescent="0.25">
      <c r="A52" s="10" t="s">
        <v>54</v>
      </c>
      <c r="B52" s="11">
        <f>_xlfn.XLOOKUP($A52,Decentraleledere_raa!$D$2:$DC$2,Decentraleledere_raa!$D$53:$DC$53)</f>
        <v>1425.4491472815</v>
      </c>
      <c r="C52" s="11">
        <f>_xlfn.XLOOKUP($A52,Decentraleledere_raa!$D$2:$DC$2,Decentraleledere_raa!$D$105:$DC$105)</f>
        <v>1495.1982090787878</v>
      </c>
    </row>
    <row r="53" spans="1:3" x14ac:dyDescent="0.25">
      <c r="A53" s="10" t="s">
        <v>55</v>
      </c>
      <c r="B53" s="11">
        <f>_xlfn.XLOOKUP($A53,Decentraleledere_raa!$D$2:$DC$2,Decentraleledere_raa!$D$53:$DC$53)</f>
        <v>168.49198661329248</v>
      </c>
      <c r="C53" s="11">
        <f>_xlfn.XLOOKUP($A53,Decentraleledere_raa!$D$2:$DC$2,Decentraleledere_raa!$D$105:$DC$105)</f>
        <v>167.06340151020538</v>
      </c>
    </row>
    <row r="54" spans="1:3" ht="30" x14ac:dyDescent="0.25">
      <c r="A54" s="10" t="s">
        <v>56</v>
      </c>
      <c r="B54" s="11">
        <f>_xlfn.XLOOKUP($A54,Decentraleledere_raa!$D$2:$DC$2,Decentraleledere_raa!$D$53:$DC$53)</f>
        <v>14</v>
      </c>
      <c r="C54" s="11">
        <f>_xlfn.XLOOKUP($A54,Decentraleledere_raa!$D$2:$DC$2,Decentraleledere_raa!$D$105:$DC$105)</f>
        <v>17</v>
      </c>
    </row>
    <row r="55" spans="1:3" x14ac:dyDescent="0.25">
      <c r="A55" s="10" t="s">
        <v>57</v>
      </c>
      <c r="B55" s="11">
        <f>_xlfn.XLOOKUP($A55,Decentraleledere_raa!$D$2:$DC$2,Decentraleledere_raa!$D$53:$DC$53)</f>
        <v>66.189124510870727</v>
      </c>
      <c r="C55" s="11">
        <f>_xlfn.XLOOKUP($A55,Decentraleledere_raa!$D$2:$DC$2,Decentraleledere_raa!$D$105:$DC$105)</f>
        <v>69.189124114603828</v>
      </c>
    </row>
    <row r="56" spans="1:3" x14ac:dyDescent="0.25">
      <c r="A56" s="10" t="s">
        <v>58</v>
      </c>
      <c r="B56" s="11">
        <f>_xlfn.XLOOKUP($A56,Decentraleledere_raa!$D$2:$DC$2,Decentraleledere_raa!$D$53:$DC$53)</f>
        <v>53.433500000000002</v>
      </c>
      <c r="C56" s="11">
        <f>_xlfn.XLOOKUP($A56,Decentraleledere_raa!$D$2:$DC$2,Decentraleledere_raa!$D$105:$DC$105)</f>
        <v>54.433500000000002</v>
      </c>
    </row>
    <row r="57" spans="1:3" x14ac:dyDescent="0.25">
      <c r="A57" s="10" t="s">
        <v>59</v>
      </c>
      <c r="B57" s="11">
        <f>_xlfn.XLOOKUP($A57,Decentraleledere_raa!$D$2:$DC$2,Decentraleledere_raa!$D$53:$DC$53)</f>
        <v>106.477070967</v>
      </c>
      <c r="C57" s="11">
        <f>_xlfn.XLOOKUP($A57,Decentraleledere_raa!$D$2:$DC$2,Decentraleledere_raa!$D$105:$DC$105)</f>
        <v>103.20530230817218</v>
      </c>
    </row>
    <row r="58" spans="1:3" ht="30" x14ac:dyDescent="0.25">
      <c r="A58" s="10" t="s">
        <v>60</v>
      </c>
      <c r="B58" s="11">
        <f>_xlfn.XLOOKUP($A58,Decentraleledere_raa!$D$2:$DC$2,Decentraleledere_raa!$D$53:$DC$53)</f>
        <v>176.33760512073911</v>
      </c>
      <c r="C58" s="11">
        <f>_xlfn.XLOOKUP($A58,Decentraleledere_raa!$D$2:$DC$2,Decentraleledere_raa!$D$105:$DC$105)</f>
        <v>179.80923312090292</v>
      </c>
    </row>
    <row r="59" spans="1:3" x14ac:dyDescent="0.25">
      <c r="A59" s="10" t="s">
        <v>61</v>
      </c>
      <c r="B59" s="11">
        <f>_xlfn.XLOOKUP($A59,Decentraleledere_raa!$D$2:$DC$2,Decentraleledere_raa!$D$53:$DC$53)</f>
        <v>0</v>
      </c>
      <c r="C59" s="11">
        <f>_xlfn.XLOOKUP($A59,Decentraleledere_raa!$D$2:$DC$2,Decentraleledere_raa!$D$105:$DC$105)</f>
        <v>0</v>
      </c>
    </row>
    <row r="60" spans="1:3" ht="30" x14ac:dyDescent="0.25">
      <c r="A60" s="10" t="s">
        <v>62</v>
      </c>
      <c r="B60" s="11">
        <f>_xlfn.XLOOKUP($A60,Decentraleledere_raa!$D$2:$DC$2,Decentraleledere_raa!$D$53:$DC$53)</f>
        <v>102.4594</v>
      </c>
      <c r="C60" s="11">
        <f>_xlfn.XLOOKUP($A60,Decentraleledere_raa!$D$2:$DC$2,Decentraleledere_raa!$D$105:$DC$105)</f>
        <v>106.4594</v>
      </c>
    </row>
    <row r="61" spans="1:3" ht="30" x14ac:dyDescent="0.25">
      <c r="A61" s="10" t="s">
        <v>63</v>
      </c>
      <c r="B61" s="11">
        <f>_xlfn.XLOOKUP($A61,Decentraleledere_raa!$D$2:$DC$2,Decentraleledere_raa!$D$53:$DC$53)</f>
        <v>103.89189555836229</v>
      </c>
      <c r="C61" s="11">
        <f>_xlfn.XLOOKUP($A61,Decentraleledere_raa!$D$2:$DC$2,Decentraleledere_raa!$D$105:$DC$105)</f>
        <v>101.0973</v>
      </c>
    </row>
    <row r="62" spans="1:3" x14ac:dyDescent="0.25">
      <c r="A62" s="10" t="s">
        <v>64</v>
      </c>
      <c r="B62" s="11">
        <f>_xlfn.XLOOKUP($A62,Decentraleledere_raa!$D$2:$DC$2,Decentraleledere_raa!$D$53:$DC$53)</f>
        <v>46.972999999999999</v>
      </c>
      <c r="C62" s="11">
        <f>_xlfn.XLOOKUP($A62,Decentraleledere_raa!$D$2:$DC$2,Decentraleledere_raa!$D$105:$DC$105)</f>
        <v>38.972999999999999</v>
      </c>
    </row>
    <row r="63" spans="1:3" ht="30" x14ac:dyDescent="0.25">
      <c r="A63" s="10" t="s">
        <v>65</v>
      </c>
      <c r="B63" s="11">
        <f>_xlfn.XLOOKUP($A63,Decentraleledere_raa!$D$2:$DC$2,Decentraleledere_raa!$D$53:$DC$53)</f>
        <v>107.80038201259381</v>
      </c>
      <c r="C63" s="11">
        <f>_xlfn.XLOOKUP($A63,Decentraleledere_raa!$D$2:$DC$2,Decentraleledere_raa!$D$105:$DC$105)</f>
        <v>109.67442312502131</v>
      </c>
    </row>
    <row r="64" spans="1:3" x14ac:dyDescent="0.25">
      <c r="A64" s="10" t="s">
        <v>66</v>
      </c>
      <c r="B64" s="11">
        <f>_xlfn.XLOOKUP($A64,Decentraleledere_raa!$D$2:$DC$2,Decentraleledere_raa!$D$53:$DC$53)</f>
        <v>87.675699485539923</v>
      </c>
      <c r="C64" s="11">
        <f>_xlfn.XLOOKUP($A64,Decentraleledere_raa!$D$2:$DC$2,Decentraleledere_raa!$D$105:$DC$105)</f>
        <v>87.540599999999998</v>
      </c>
    </row>
    <row r="65" spans="1:3" x14ac:dyDescent="0.25">
      <c r="A65" s="10" t="s">
        <v>67</v>
      </c>
      <c r="B65" s="11">
        <f>_xlfn.XLOOKUP($A65,Decentraleledere_raa!$D$2:$DC$2,Decentraleledere_raa!$D$53:$DC$53)</f>
        <v>99.083240611353702</v>
      </c>
      <c r="C65" s="11">
        <f>_xlfn.XLOOKUP($A65,Decentraleledere_raa!$D$2:$DC$2,Decentraleledere_raa!$D$105:$DC$105)</f>
        <v>93.621600000000001</v>
      </c>
    </row>
    <row r="66" spans="1:3" x14ac:dyDescent="0.25">
      <c r="A66" s="10" t="s">
        <v>68</v>
      </c>
      <c r="B66" s="11">
        <f>_xlfn.XLOOKUP($A66,Decentraleledere_raa!$D$2:$DC$2,Decentraleledere_raa!$D$53:$DC$53)</f>
        <v>198.05307454772301</v>
      </c>
      <c r="C66" s="11">
        <f>_xlfn.XLOOKUP($A66,Decentraleledere_raa!$D$2:$DC$2,Decentraleledere_raa!$D$105:$DC$105)</f>
        <v>200.9578893948846</v>
      </c>
    </row>
    <row r="67" spans="1:3" x14ac:dyDescent="0.25">
      <c r="A67" s="10" t="s">
        <v>69</v>
      </c>
      <c r="B67" s="11">
        <f>_xlfn.XLOOKUP($A67,Decentraleledere_raa!$D$2:$DC$2,Decentraleledere_raa!$D$53:$DC$53)</f>
        <v>53.432300000000005</v>
      </c>
      <c r="C67" s="11">
        <f>_xlfn.XLOOKUP($A67,Decentraleledere_raa!$D$2:$DC$2,Decentraleledere_raa!$D$105:$DC$105)</f>
        <v>58</v>
      </c>
    </row>
    <row r="68" spans="1:3" x14ac:dyDescent="0.25">
      <c r="A68" s="10" t="s">
        <v>70</v>
      </c>
      <c r="B68" s="11">
        <f>_xlfn.XLOOKUP($A68,Decentraleledere_raa!$D$2:$DC$2,Decentraleledere_raa!$D$53:$DC$53)</f>
        <v>522.22661612899992</v>
      </c>
      <c r="C68" s="11">
        <f>_xlfn.XLOOKUP($A68,Decentraleledere_raa!$D$2:$DC$2,Decentraleledere_raa!$D$105:$DC$105)</f>
        <v>524.54186451600003</v>
      </c>
    </row>
    <row r="69" spans="1:3" ht="30" x14ac:dyDescent="0.25">
      <c r="A69" s="10" t="s">
        <v>71</v>
      </c>
      <c r="B69" s="11">
        <f>_xlfn.XLOOKUP($A69,Decentraleledere_raa!$D$2:$DC$2,Decentraleledere_raa!$D$53:$DC$53)</f>
        <v>91.534347035265611</v>
      </c>
      <c r="C69" s="11">
        <f>_xlfn.XLOOKUP($A69,Decentraleledere_raa!$D$2:$DC$2,Decentraleledere_raa!$D$105:$DC$105)</f>
        <v>91.86489475194773</v>
      </c>
    </row>
    <row r="70" spans="1:3" x14ac:dyDescent="0.25">
      <c r="A70" s="10" t="s">
        <v>72</v>
      </c>
      <c r="B70" s="11">
        <f>_xlfn.XLOOKUP($A70,Decentraleledere_raa!$D$2:$DC$2,Decentraleledere_raa!$D$53:$DC$53)</f>
        <v>240.35117143151601</v>
      </c>
      <c r="C70" s="11">
        <f>_xlfn.XLOOKUP($A70,Decentraleledere_raa!$D$2:$DC$2,Decentraleledere_raa!$D$105:$DC$105)</f>
        <v>227.65268450254155</v>
      </c>
    </row>
    <row r="71" spans="1:3" x14ac:dyDescent="0.25">
      <c r="A71" s="10" t="s">
        <v>73</v>
      </c>
      <c r="B71" s="11">
        <f>_xlfn.XLOOKUP($A71,Decentraleledere_raa!$D$2:$DC$2,Decentraleledere_raa!$D$53:$DC$53)</f>
        <v>67</v>
      </c>
      <c r="C71" s="11">
        <f>_xlfn.XLOOKUP($A71,Decentraleledere_raa!$D$2:$DC$2,Decentraleledere_raa!$D$105:$DC$105)</f>
        <v>75.675676469295851</v>
      </c>
    </row>
    <row r="72" spans="1:3" ht="45" x14ac:dyDescent="0.25">
      <c r="A72" s="10" t="s">
        <v>74</v>
      </c>
      <c r="B72" s="11">
        <f>_xlfn.XLOOKUP($A72,Decentraleledere_raa!$D$2:$DC$2,Decentraleledere_raa!$D$53:$DC$53)</f>
        <v>0</v>
      </c>
      <c r="C72" s="11">
        <f>_xlfn.XLOOKUP($A72,Decentraleledere_raa!$D$2:$DC$2,Decentraleledere_raa!$D$105:$DC$105)</f>
        <v>0</v>
      </c>
    </row>
    <row r="73" spans="1:3" ht="45" x14ac:dyDescent="0.25">
      <c r="A73" s="10" t="s">
        <v>75</v>
      </c>
      <c r="B73" s="11">
        <f>_xlfn.XLOOKUP($A73,Decentraleledere_raa!$D$2:$DC$2,Decentraleledere_raa!$D$53:$DC$53)</f>
        <v>0</v>
      </c>
      <c r="C73" s="11">
        <f>_xlfn.XLOOKUP($A73,Decentraleledere_raa!$D$2:$DC$2,Decentraleledere_raa!$D$105:$DC$105)</f>
        <v>0</v>
      </c>
    </row>
    <row r="74" spans="1:3" ht="45" x14ac:dyDescent="0.25">
      <c r="A74" s="10" t="s">
        <v>76</v>
      </c>
      <c r="B74" s="11">
        <f>_xlfn.XLOOKUP($A74,Decentraleledere_raa!$D$2:$DC$2,Decentraleledere_raa!$D$53:$DC$53)</f>
        <v>0</v>
      </c>
      <c r="C74" s="11">
        <f>_xlfn.XLOOKUP($A74,Decentraleledere_raa!$D$2:$DC$2,Decentraleledere_raa!$D$105:$DC$105)</f>
        <v>0</v>
      </c>
    </row>
    <row r="75" spans="1:3" ht="30" x14ac:dyDescent="0.25">
      <c r="A75" s="10" t="s">
        <v>77</v>
      </c>
      <c r="B75" s="11">
        <f>_xlfn.XLOOKUP($A75,Decentraleledere_raa!$D$2:$DC$2,Decentraleledere_raa!$D$53:$DC$53)</f>
        <v>0</v>
      </c>
      <c r="C75" s="11">
        <f>_xlfn.XLOOKUP($A75,Decentraleledere_raa!$D$2:$DC$2,Decentraleledere_raa!$D$105:$DC$105)</f>
        <v>0</v>
      </c>
    </row>
    <row r="76" spans="1:3" ht="45" x14ac:dyDescent="0.25">
      <c r="A76" s="10" t="s">
        <v>78</v>
      </c>
      <c r="B76" s="11">
        <f>_xlfn.XLOOKUP($A76,Decentraleledere_raa!$D$2:$DC$2,Decentraleledere_raa!$D$53:$DC$53)</f>
        <v>0</v>
      </c>
      <c r="C76" s="11">
        <f>_xlfn.XLOOKUP($A76,Decentraleledere_raa!$D$2:$DC$2,Decentraleledere_raa!$D$105:$DC$105)</f>
        <v>0</v>
      </c>
    </row>
    <row r="77" spans="1:3" ht="45" x14ac:dyDescent="0.25">
      <c r="A77" s="10" t="s">
        <v>79</v>
      </c>
      <c r="B77" s="11">
        <f>_xlfn.XLOOKUP($A77,Decentraleledere_raa!$D$2:$DC$2,Decentraleledere_raa!$D$53:$DC$53)</f>
        <v>192.1224665215446</v>
      </c>
      <c r="C77" s="11">
        <f>_xlfn.XLOOKUP($A77,Decentraleledere_raa!$D$2:$DC$2,Decentraleledere_raa!$D$105:$DC$105)</f>
        <v>189.13891708878268</v>
      </c>
    </row>
    <row r="78" spans="1:3" x14ac:dyDescent="0.25">
      <c r="A78" s="10" t="s">
        <v>80</v>
      </c>
      <c r="B78" s="11">
        <f>_xlfn.XLOOKUP($A78,Decentraleledere_raa!$D$2:$DC$2,Decentraleledere_raa!$D$53:$DC$53)</f>
        <v>100.39189999999999</v>
      </c>
      <c r="C78" s="11">
        <f>_xlfn.XLOOKUP($A78,Decentraleledere_raa!$D$2:$DC$2,Decentraleledere_raa!$D$105:$DC$105)</f>
        <v>103.86773406113537</v>
      </c>
    </row>
    <row r="79" spans="1:3" x14ac:dyDescent="0.25">
      <c r="A79" s="10" t="s">
        <v>81</v>
      </c>
      <c r="B79" s="11">
        <f>_xlfn.XLOOKUP($A79,Decentraleledere_raa!$D$2:$DC$2,Decentraleledere_raa!$D$53:$DC$53)</f>
        <v>269.727887387306</v>
      </c>
      <c r="C79" s="11">
        <f>_xlfn.XLOOKUP($A79,Decentraleledere_raa!$D$2:$DC$2,Decentraleledere_raa!$D$105:$DC$105)</f>
        <v>259.9614002132621</v>
      </c>
    </row>
    <row r="80" spans="1:3" ht="30" x14ac:dyDescent="0.25">
      <c r="A80" s="10" t="s">
        <v>82</v>
      </c>
      <c r="B80" s="11">
        <f>_xlfn.XLOOKUP($A80,Decentraleledere_raa!$D$2:$DC$2,Decentraleledere_raa!$D$53:$DC$53)</f>
        <v>186.22304048658765</v>
      </c>
      <c r="C80" s="11">
        <f>_xlfn.XLOOKUP($A80,Decentraleledere_raa!$D$2:$DC$2,Decentraleledere_raa!$D$105:$DC$105)</f>
        <v>186.63442308157303</v>
      </c>
    </row>
    <row r="81" spans="1:3" x14ac:dyDescent="0.25">
      <c r="A81" s="10" t="s">
        <v>83</v>
      </c>
      <c r="B81" s="11">
        <f>_xlfn.XLOOKUP($A81,Decentraleledere_raa!$D$2:$DC$2,Decentraleledere_raa!$D$53:$DC$53)</f>
        <v>153.77843200249529</v>
      </c>
      <c r="C81" s="11">
        <f>_xlfn.XLOOKUP($A81,Decentraleledere_raa!$D$2:$DC$2,Decentraleledere_raa!$D$105:$DC$105)</f>
        <v>155.57558097317531</v>
      </c>
    </row>
    <row r="82" spans="1:3" x14ac:dyDescent="0.25">
      <c r="A82" s="10" t="s">
        <v>84</v>
      </c>
      <c r="B82" s="11">
        <f>_xlfn.XLOOKUP($A82,Decentraleledere_raa!$D$2:$DC$2,Decentraleledere_raa!$D$53:$DC$53)</f>
        <v>0</v>
      </c>
      <c r="C82" s="11">
        <f>_xlfn.XLOOKUP($A82,Decentraleledere_raa!$D$2:$DC$2,Decentraleledere_raa!$D$105:$DC$105)</f>
        <v>0</v>
      </c>
    </row>
    <row r="83" spans="1:3" ht="30" x14ac:dyDescent="0.25">
      <c r="A83" s="10" t="s">
        <v>85</v>
      </c>
      <c r="B83" s="11">
        <f>_xlfn.XLOOKUP($A83,Decentraleledere_raa!$D$2:$DC$2,Decentraleledere_raa!$D$53:$DC$53)</f>
        <v>260.68695202792446</v>
      </c>
      <c r="C83" s="11">
        <f>_xlfn.XLOOKUP($A83,Decentraleledere_raa!$D$2:$DC$2,Decentraleledere_raa!$D$105:$DC$105)</f>
        <v>264.70518709599997</v>
      </c>
    </row>
    <row r="84" spans="1:3" ht="30" x14ac:dyDescent="0.25">
      <c r="A84" s="10" t="s">
        <v>86</v>
      </c>
      <c r="B84" s="11">
        <f>_xlfn.XLOOKUP($A84,Decentraleledere_raa!$D$2:$DC$2,Decentraleledere_raa!$D$53:$DC$53)</f>
        <v>202.8681175253169</v>
      </c>
      <c r="C84" s="11">
        <f>_xlfn.XLOOKUP($A84,Decentraleledere_raa!$D$2:$DC$2,Decentraleledere_raa!$D$105:$DC$105)</f>
        <v>204.83240000000001</v>
      </c>
    </row>
    <row r="85" spans="1:3" x14ac:dyDescent="0.25">
      <c r="A85" s="10" t="s">
        <v>87</v>
      </c>
      <c r="B85" s="11">
        <f>_xlfn.XLOOKUP($A85,Decentraleledere_raa!$D$2:$DC$2,Decentraleledere_raa!$D$53:$DC$53)</f>
        <v>134.18640708654115</v>
      </c>
      <c r="C85" s="11">
        <f>_xlfn.XLOOKUP($A85,Decentraleledere_raa!$D$2:$DC$2,Decentraleledere_raa!$D$105:$DC$105)</f>
        <v>149.04921926847922</v>
      </c>
    </row>
    <row r="86" spans="1:3" x14ac:dyDescent="0.25">
      <c r="A86" s="10" t="s">
        <v>88</v>
      </c>
      <c r="B86" s="11">
        <f>_xlfn.XLOOKUP($A86,Decentraleledere_raa!$D$2:$DC$2,Decentraleledere_raa!$D$53:$DC$53)</f>
        <v>228.90233705684383</v>
      </c>
      <c r="C86" s="11">
        <f>_xlfn.XLOOKUP($A86,Decentraleledere_raa!$D$2:$DC$2,Decentraleledere_raa!$D$105:$DC$105)</f>
        <v>229.86485445305931</v>
      </c>
    </row>
    <row r="87" spans="1:3" x14ac:dyDescent="0.25">
      <c r="A87" s="10" t="s">
        <v>89</v>
      </c>
      <c r="B87" s="11">
        <f>_xlfn.XLOOKUP($A87,Decentraleledere_raa!$D$2:$DC$2,Decentraleledere_raa!$D$53:$DC$53)</f>
        <v>51.472900000000003</v>
      </c>
      <c r="C87" s="11">
        <f>_xlfn.XLOOKUP($A87,Decentraleledere_raa!$D$2:$DC$2,Decentraleledere_raa!$D$105:$DC$105)</f>
        <v>56.675600000000003</v>
      </c>
    </row>
    <row r="88" spans="1:3" x14ac:dyDescent="0.25">
      <c r="A88" s="10" t="s">
        <v>90</v>
      </c>
      <c r="B88" s="11">
        <f>_xlfn.XLOOKUP($A88,Decentraleledere_raa!$D$2:$DC$2,Decentraleledere_raa!$D$53:$DC$53)</f>
        <v>62.810811309779993</v>
      </c>
      <c r="C88" s="11">
        <f>_xlfn.XLOOKUP($A88,Decentraleledere_raa!$D$2:$DC$2,Decentraleledere_raa!$D$105:$DC$105)</f>
        <v>66.945899999999995</v>
      </c>
    </row>
    <row r="89" spans="1:3" x14ac:dyDescent="0.25">
      <c r="A89" s="10" t="s">
        <v>91</v>
      </c>
      <c r="B89" s="11">
        <f>_xlfn.XLOOKUP($A89,Decentraleledere_raa!$D$2:$DC$2,Decentraleledere_raa!$D$53:$DC$53)</f>
        <v>37</v>
      </c>
      <c r="C89" s="11">
        <f>_xlfn.XLOOKUP($A89,Decentraleledere_raa!$D$2:$DC$2,Decentraleledere_raa!$D$105:$DC$105)</f>
        <v>43.8108</v>
      </c>
    </row>
    <row r="90" spans="1:3" x14ac:dyDescent="0.25">
      <c r="A90" s="10" t="s">
        <v>92</v>
      </c>
      <c r="B90" s="11">
        <f>_xlfn.XLOOKUP($A90,Decentraleledere_raa!$D$2:$DC$2,Decentraleledere_raa!$D$53:$DC$53)</f>
        <v>60.8108</v>
      </c>
      <c r="C90" s="11">
        <f>_xlfn.XLOOKUP($A90,Decentraleledere_raa!$D$2:$DC$2,Decentraleledere_raa!$D$105:$DC$105)</f>
        <v>60.592549095446039</v>
      </c>
    </row>
    <row r="91" spans="1:3" ht="30" x14ac:dyDescent="0.25">
      <c r="A91" s="10" t="s">
        <v>93</v>
      </c>
      <c r="B91" s="11">
        <f>_xlfn.XLOOKUP($A91,Decentraleledere_raa!$D$2:$DC$2,Decentraleledere_raa!$D$53:$DC$53)</f>
        <v>163.92822769806614</v>
      </c>
      <c r="C91" s="11">
        <f>_xlfn.XLOOKUP($A91,Decentraleledere_raa!$D$2:$DC$2,Decentraleledere_raa!$D$105:$DC$105)</f>
        <v>168.22159485170107</v>
      </c>
    </row>
    <row r="92" spans="1:3" x14ac:dyDescent="0.25">
      <c r="A92" s="10" t="s">
        <v>94</v>
      </c>
      <c r="B92" s="11">
        <f>_xlfn.XLOOKUP($A92,Decentraleledere_raa!$D$2:$DC$2,Decentraleledere_raa!$D$53:$DC$53)</f>
        <v>104.78691915159077</v>
      </c>
      <c r="C92" s="11">
        <f>_xlfn.XLOOKUP($A92,Decentraleledere_raa!$D$2:$DC$2,Decentraleledere_raa!$D$105:$DC$105)</f>
        <v>103.51769151590767</v>
      </c>
    </row>
    <row r="93" spans="1:3" ht="30" x14ac:dyDescent="0.25">
      <c r="A93" s="10" t="s">
        <v>95</v>
      </c>
      <c r="B93" s="11">
        <f>_xlfn.XLOOKUP($A93,Decentraleledere_raa!$D$2:$DC$2,Decentraleledere_raa!$D$53:$DC$53)</f>
        <v>183.62165583880875</v>
      </c>
      <c r="C93" s="11">
        <f>_xlfn.XLOOKUP($A93,Decentraleledere_raa!$D$2:$DC$2,Decentraleledere_raa!$D$105:$DC$105)</f>
        <v>192.75675741688255</v>
      </c>
    </row>
    <row r="94" spans="1:3" x14ac:dyDescent="0.25">
      <c r="A94" s="10" t="s">
        <v>96</v>
      </c>
      <c r="B94" s="11">
        <f>_xlfn.XLOOKUP($A94,Decentraleledere_raa!$D$2:$DC$2,Decentraleledere_raa!$D$53:$DC$53)</f>
        <v>113.29730000000001</v>
      </c>
      <c r="C94" s="11">
        <f>_xlfn.XLOOKUP($A94,Decentraleledere_raa!$D$2:$DC$2,Decentraleledere_raa!$D$105:$DC$105)</f>
        <v>114.99376169681847</v>
      </c>
    </row>
    <row r="95" spans="1:3" x14ac:dyDescent="0.25">
      <c r="A95" s="10" t="s">
        <v>97</v>
      </c>
      <c r="B95" s="11">
        <f>_xlfn.XLOOKUP($A95,Decentraleledere_raa!$D$2:$DC$2,Decentraleledere_raa!$D$53:$DC$53)</f>
        <v>180.1711574547723</v>
      </c>
      <c r="C95" s="11">
        <f>_xlfn.XLOOKUP($A95,Decentraleledere_raa!$D$2:$DC$2,Decentraleledere_raa!$D$105:$DC$105)</f>
        <v>174.90520000000001</v>
      </c>
    </row>
    <row r="96" spans="1:3" x14ac:dyDescent="0.25">
      <c r="A96" s="10" t="s">
        <v>98</v>
      </c>
      <c r="B96" s="11">
        <f>_xlfn.XLOOKUP($A96,Decentraleledere_raa!$D$2:$DC$2,Decentraleledere_raa!$D$53:$DC$53)</f>
        <v>116.8549354652356</v>
      </c>
      <c r="C96" s="11">
        <f>_xlfn.XLOOKUP($A96,Decentraleledere_raa!$D$2:$DC$2,Decentraleledere_raa!$D$105:$DC$105)</f>
        <v>120.044717127634</v>
      </c>
    </row>
    <row r="97" spans="1:3" ht="30" x14ac:dyDescent="0.25">
      <c r="A97" s="10" t="s">
        <v>99</v>
      </c>
      <c r="B97" s="11">
        <f>_xlfn.XLOOKUP($A97,Decentraleledere_raa!$D$2:$DC$2,Decentraleledere_raa!$D$53:$DC$53)</f>
        <v>23</v>
      </c>
      <c r="C97" s="11">
        <f>_xlfn.XLOOKUP($A97,Decentraleledere_raa!$D$2:$DC$2,Decentraleledere_raa!$D$105:$DC$105)</f>
        <v>24</v>
      </c>
    </row>
    <row r="98" spans="1:3" x14ac:dyDescent="0.25">
      <c r="A98" s="10" t="s">
        <v>100</v>
      </c>
      <c r="B98" s="11">
        <f>_xlfn.XLOOKUP($A98,Decentraleledere_raa!$D$2:$DC$2,Decentraleledere_raa!$D$53:$DC$53)</f>
        <v>160.51629446021087</v>
      </c>
      <c r="C98" s="11">
        <f>_xlfn.XLOOKUP($A98,Decentraleledere_raa!$D$2:$DC$2,Decentraleledere_raa!$D$105:$DC$105)</f>
        <v>153.39455334306587</v>
      </c>
    </row>
    <row r="99" spans="1:3" x14ac:dyDescent="0.25">
      <c r="A99" s="10" t="s">
        <v>101</v>
      </c>
      <c r="B99" s="11">
        <f>_xlfn.XLOOKUP($A99,Decentraleledere_raa!$D$2:$DC$2,Decentraleledere_raa!$D$53:$DC$53)</f>
        <v>113.27020839159552</v>
      </c>
      <c r="C99" s="11">
        <f>_xlfn.XLOOKUP($A99,Decentraleledere_raa!$D$2:$DC$2,Decentraleledere_raa!$D$105:$DC$105)</f>
        <v>117.8296052301953</v>
      </c>
    </row>
    <row r="100" spans="1:3" x14ac:dyDescent="0.25">
      <c r="A100" s="10" t="s">
        <v>102</v>
      </c>
      <c r="B100" s="11">
        <f>_xlfn.XLOOKUP($A100,Decentraleledere_raa!$D$2:$DC$2,Decentraleledere_raa!$D$53:$DC$53)</f>
        <v>443.1316331369427</v>
      </c>
      <c r="C100" s="11">
        <f>_xlfn.XLOOKUP($A100,Decentraleledere_raa!$D$2:$DC$2,Decentraleledere_raa!$D$105:$DC$105)</f>
        <v>458.50911993160736</v>
      </c>
    </row>
    <row r="101" spans="1:3" ht="30" x14ac:dyDescent="0.25">
      <c r="A101" s="10" t="s">
        <v>103</v>
      </c>
      <c r="B101" s="11">
        <f>_xlfn.XLOOKUP($A101,Decentraleledere_raa!$D$2:$DC$2,Decentraleledere_raa!$D$53:$DC$53)</f>
        <v>110.3864669378903</v>
      </c>
      <c r="C101" s="11">
        <f>_xlfn.XLOOKUP($A101,Decentraleledere_raa!$D$2:$DC$2,Decentraleledere_raa!$D$105:$DC$105)</f>
        <v>117.06625432794283</v>
      </c>
    </row>
    <row r="102" spans="1:3" x14ac:dyDescent="0.25">
      <c r="A102" s="10" t="s">
        <v>104</v>
      </c>
      <c r="B102" s="11">
        <f>_xlfn.XLOOKUP($A102,Decentraleledere_raa!$D$2:$DC$2,Decentraleledere_raa!$D$53:$DC$53)</f>
        <v>269.71895178295557</v>
      </c>
      <c r="C102" s="11">
        <f>_xlfn.XLOOKUP($A102,Decentraleledere_raa!$D$2:$DC$2,Decentraleledere_raa!$D$105:$DC$105)</f>
        <v>280.44164196154287</v>
      </c>
    </row>
    <row r="103" spans="1:3" ht="30" x14ac:dyDescent="0.25">
      <c r="A103" s="10" t="s">
        <v>105</v>
      </c>
      <c r="B103" s="11">
        <f>_xlfn.XLOOKUP($A103,Decentraleledere_raa!$D$2:$DC$2,Decentraleledere_raa!$D$53:$DC$53)</f>
        <v>96.230817217716776</v>
      </c>
      <c r="C103" s="11">
        <f>_xlfn.XLOOKUP($A103,Decentraleledere_raa!$D$2:$DC$2,Decentraleledere_raa!$D$105:$DC$105)</f>
        <v>96</v>
      </c>
    </row>
    <row r="104" spans="1:3" x14ac:dyDescent="0.25">
      <c r="A104" s="10" t="s">
        <v>106</v>
      </c>
      <c r="B104" s="11">
        <f>_xlfn.XLOOKUP($A104,Decentraleledere_raa!$D$2:$DC$2,Decentraleledere_raa!$D$53:$DC$53)</f>
        <v>1099.9784941870171</v>
      </c>
      <c r="C104" s="11">
        <f>_xlfn.XLOOKUP($A104,Decentraleledere_raa!$D$2:$DC$2,Decentraleledere_raa!$D$105:$DC$105)</f>
        <v>1091.8912688996365</v>
      </c>
    </row>
    <row r="105" spans="1:3" x14ac:dyDescent="0.25">
      <c r="A105" s="10" t="s">
        <v>107</v>
      </c>
      <c r="B105" s="11">
        <f>_xlfn.XLOOKUP($A105,Decentraleledere_raa!$D$2:$DC$2,Decentraleledere_raa!$D$53:$DC$53)</f>
        <v>0</v>
      </c>
      <c r="C105" s="11">
        <f>_xlfn.XLOOKUP($A105,Decentraleledere_raa!$D$2:$DC$2,Decentraleledere_raa!$D$105:$DC$105)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02307-328A-4DEF-B372-3AD85E1BED39}">
  <dimension ref="A1:E105"/>
  <sheetViews>
    <sheetView workbookViewId="0">
      <selection activeCell="C2" sqref="C2"/>
    </sheetView>
  </sheetViews>
  <sheetFormatPr defaultRowHeight="15" x14ac:dyDescent="0.25"/>
  <sheetData>
    <row r="1" spans="1:5" x14ac:dyDescent="0.25">
      <c r="A1" t="s">
        <v>200</v>
      </c>
      <c r="B1" t="s">
        <v>210</v>
      </c>
      <c r="C1" t="s">
        <v>211</v>
      </c>
      <c r="D1" t="s">
        <v>203</v>
      </c>
      <c r="E1" t="s">
        <v>220</v>
      </c>
    </row>
    <row r="2" spans="1:5" ht="45" x14ac:dyDescent="0.25">
      <c r="A2" s="3" t="s">
        <v>4</v>
      </c>
      <c r="B2" s="13">
        <v>417092.64893002826</v>
      </c>
      <c r="C2" s="13">
        <v>422971.17028092343</v>
      </c>
      <c r="D2" s="14">
        <f>C2-B2</f>
        <v>5878.5213508951711</v>
      </c>
      <c r="E2" s="15">
        <f>D2/B2*100</f>
        <v>1.4094042093466279</v>
      </c>
    </row>
    <row r="3" spans="1:5" ht="30" x14ac:dyDescent="0.25">
      <c r="A3" s="3" t="s">
        <v>5</v>
      </c>
      <c r="B3" s="13">
        <v>3987.9793628442244</v>
      </c>
      <c r="C3" s="13">
        <v>4047.0318614723674</v>
      </c>
      <c r="D3" s="14">
        <f t="shared" ref="D3:D66" si="0">C3-B3</f>
        <v>59.052498628142985</v>
      </c>
      <c r="E3" s="15">
        <f t="shared" ref="E3:E66" si="1">D3/B3*100</f>
        <v>1.4807623925623019</v>
      </c>
    </row>
    <row r="4" spans="1:5" x14ac:dyDescent="0.25">
      <c r="A4" s="3" t="s">
        <v>6</v>
      </c>
      <c r="B4" s="13">
        <v>15496.204034070755</v>
      </c>
      <c r="C4" s="13">
        <v>15692.202553831361</v>
      </c>
      <c r="D4" s="14">
        <f t="shared" si="0"/>
        <v>195.99851976060563</v>
      </c>
      <c r="E4" s="15">
        <f t="shared" si="1"/>
        <v>1.2648163339207019</v>
      </c>
    </row>
    <row r="5" spans="1:5" ht="30" x14ac:dyDescent="0.25">
      <c r="A5" s="3" t="s">
        <v>7</v>
      </c>
      <c r="B5" s="13">
        <v>2138.3087116775605</v>
      </c>
      <c r="C5" s="13">
        <v>2154.191049214327</v>
      </c>
      <c r="D5" s="14">
        <f t="shared" si="0"/>
        <v>15.882337536766499</v>
      </c>
      <c r="E5" s="15">
        <f t="shared" si="1"/>
        <v>0.74275231869145686</v>
      </c>
    </row>
    <row r="6" spans="1:5" x14ac:dyDescent="0.25">
      <c r="A6" s="3" t="s">
        <v>8</v>
      </c>
      <c r="B6" s="13">
        <v>1722.2028652822178</v>
      </c>
      <c r="C6" s="13">
        <v>1779.3543629844014</v>
      </c>
      <c r="D6" s="14">
        <f t="shared" si="0"/>
        <v>57.151497702183633</v>
      </c>
      <c r="E6" s="15">
        <f t="shared" si="1"/>
        <v>3.3185113585801758</v>
      </c>
    </row>
    <row r="7" spans="1:5" x14ac:dyDescent="0.25">
      <c r="A7" s="3" t="s">
        <v>9</v>
      </c>
      <c r="B7" s="13">
        <v>2416.5738108123669</v>
      </c>
      <c r="C7" s="13">
        <v>2432.0121605949107</v>
      </c>
      <c r="D7" s="14">
        <f t="shared" si="0"/>
        <v>15.43834978254381</v>
      </c>
      <c r="E7" s="15">
        <f t="shared" si="1"/>
        <v>0.63885281357716861</v>
      </c>
    </row>
    <row r="8" spans="1:5" x14ac:dyDescent="0.25">
      <c r="A8" s="3" t="s">
        <v>10</v>
      </c>
      <c r="B8" s="13">
        <v>4324.2978891645953</v>
      </c>
      <c r="C8" s="13">
        <v>4468.4322124736609</v>
      </c>
      <c r="D8" s="14">
        <f t="shared" si="0"/>
        <v>144.13432330906562</v>
      </c>
      <c r="E8" s="15">
        <f t="shared" si="1"/>
        <v>3.3331266023606601</v>
      </c>
    </row>
    <row r="9" spans="1:5" x14ac:dyDescent="0.25">
      <c r="A9" s="3" t="s">
        <v>11</v>
      </c>
      <c r="B9" s="13">
        <v>1757.8678606333253</v>
      </c>
      <c r="C9" s="13">
        <v>1791.9351798656116</v>
      </c>
      <c r="D9" s="14">
        <f t="shared" si="0"/>
        <v>34.067319232286309</v>
      </c>
      <c r="E9" s="15">
        <f t="shared" si="1"/>
        <v>1.9379909033670211</v>
      </c>
    </row>
    <row r="10" spans="1:5" ht="30" x14ac:dyDescent="0.25">
      <c r="A10" s="3" t="s">
        <v>12</v>
      </c>
      <c r="B10" s="13">
        <v>3158.161623402787</v>
      </c>
      <c r="C10" s="13">
        <v>3153.3287211064867</v>
      </c>
      <c r="D10" s="14">
        <f t="shared" si="0"/>
        <v>-4.8329022963002899</v>
      </c>
      <c r="E10" s="15">
        <f t="shared" si="1"/>
        <v>-0.15302897294702225</v>
      </c>
    </row>
    <row r="11" spans="1:5" x14ac:dyDescent="0.25">
      <c r="A11" s="3" t="s">
        <v>13</v>
      </c>
      <c r="B11" s="13">
        <v>3113.2559757537861</v>
      </c>
      <c r="C11" s="13">
        <v>3267.9554355567911</v>
      </c>
      <c r="D11" s="14">
        <f t="shared" si="0"/>
        <v>154.69945980300508</v>
      </c>
      <c r="E11" s="15">
        <f t="shared" si="1"/>
        <v>4.9690568654750278</v>
      </c>
    </row>
    <row r="12" spans="1:5" ht="30" x14ac:dyDescent="0.25">
      <c r="A12" s="3" t="s">
        <v>14</v>
      </c>
      <c r="B12" s="13">
        <v>2544.9016321987956</v>
      </c>
      <c r="C12" s="13">
        <v>2534.4097513511206</v>
      </c>
      <c r="D12" s="14">
        <f t="shared" si="0"/>
        <v>-10.49188084767502</v>
      </c>
      <c r="E12" s="15">
        <f t="shared" si="1"/>
        <v>-0.41227058503672037</v>
      </c>
    </row>
    <row r="13" spans="1:5" x14ac:dyDescent="0.25">
      <c r="A13" s="3" t="s">
        <v>15</v>
      </c>
      <c r="B13" s="13">
        <v>768.08817339431653</v>
      </c>
      <c r="C13" s="13">
        <v>795.35050887632053</v>
      </c>
      <c r="D13" s="14">
        <f t="shared" si="0"/>
        <v>27.262335482004005</v>
      </c>
      <c r="E13" s="15">
        <f t="shared" si="1"/>
        <v>3.5493757652232762</v>
      </c>
    </row>
    <row r="14" spans="1:5" x14ac:dyDescent="0.25">
      <c r="A14" s="3" t="s">
        <v>16</v>
      </c>
      <c r="B14" s="13">
        <v>2865.6158930743832</v>
      </c>
      <c r="C14" s="13">
        <v>2991.5203155387521</v>
      </c>
      <c r="D14" s="14">
        <f t="shared" si="0"/>
        <v>125.90442246436896</v>
      </c>
      <c r="E14" s="15">
        <f t="shared" si="1"/>
        <v>4.3936252157399958</v>
      </c>
    </row>
    <row r="15" spans="1:5" x14ac:dyDescent="0.25">
      <c r="A15" s="3" t="s">
        <v>17</v>
      </c>
      <c r="B15" s="13">
        <v>8843.7644268987424</v>
      </c>
      <c r="C15" s="13">
        <v>8755.3065864007822</v>
      </c>
      <c r="D15" s="14">
        <f t="shared" si="0"/>
        <v>-88.457840497960206</v>
      </c>
      <c r="E15" s="15">
        <f t="shared" si="1"/>
        <v>-1.0002283668808654</v>
      </c>
    </row>
    <row r="16" spans="1:5" ht="30" x14ac:dyDescent="0.25">
      <c r="A16" s="3" t="s">
        <v>18</v>
      </c>
      <c r="B16" s="13">
        <v>3258.0836749470545</v>
      </c>
      <c r="C16" s="13">
        <v>3328.4589343455441</v>
      </c>
      <c r="D16" s="14">
        <f t="shared" si="0"/>
        <v>70.375259398489561</v>
      </c>
      <c r="E16" s="15">
        <f t="shared" si="1"/>
        <v>2.1600200123661093</v>
      </c>
    </row>
    <row r="17" spans="1:5" x14ac:dyDescent="0.25">
      <c r="A17" s="3" t="s">
        <v>19</v>
      </c>
      <c r="B17" s="13">
        <v>161.12401944399153</v>
      </c>
      <c r="C17" s="13">
        <v>161.46599164535297</v>
      </c>
      <c r="D17" s="14">
        <f t="shared" si="0"/>
        <v>0.34197220136144324</v>
      </c>
      <c r="E17" s="15">
        <f t="shared" si="1"/>
        <v>0.21224160279859236</v>
      </c>
    </row>
    <row r="18" spans="1:5" x14ac:dyDescent="0.25">
      <c r="A18" s="3" t="s">
        <v>20</v>
      </c>
      <c r="B18" s="13">
        <v>3238.6651212839743</v>
      </c>
      <c r="C18" s="13">
        <v>3283.9662786038689</v>
      </c>
      <c r="D18" s="14">
        <f t="shared" si="0"/>
        <v>45.301157319894628</v>
      </c>
      <c r="E18" s="15">
        <f t="shared" si="1"/>
        <v>1.3987601565281595</v>
      </c>
    </row>
    <row r="19" spans="1:5" x14ac:dyDescent="0.25">
      <c r="A19" s="3" t="s">
        <v>21</v>
      </c>
      <c r="B19" s="13">
        <v>2309.5904767235338</v>
      </c>
      <c r="C19" s="13">
        <v>2382.5623304786418</v>
      </c>
      <c r="D19" s="14">
        <f t="shared" si="0"/>
        <v>72.971853755107986</v>
      </c>
      <c r="E19" s="15">
        <f t="shared" si="1"/>
        <v>3.1595148356616196</v>
      </c>
    </row>
    <row r="20" spans="1:5" ht="30" x14ac:dyDescent="0.25">
      <c r="A20" s="3" t="s">
        <v>22</v>
      </c>
      <c r="B20" s="13">
        <v>2570.9010154851053</v>
      </c>
      <c r="C20" s="13">
        <v>2614.8221068750322</v>
      </c>
      <c r="D20" s="14">
        <f t="shared" si="0"/>
        <v>43.921091389926914</v>
      </c>
      <c r="E20" s="15">
        <f t="shared" si="1"/>
        <v>1.7083929379381184</v>
      </c>
    </row>
    <row r="21" spans="1:5" ht="30" x14ac:dyDescent="0.25">
      <c r="A21" s="3" t="s">
        <v>23</v>
      </c>
      <c r="B21" s="13">
        <v>3657.3648275745636</v>
      </c>
      <c r="C21" s="13">
        <v>3725.1324869034434</v>
      </c>
      <c r="D21" s="14">
        <f t="shared" si="0"/>
        <v>67.767659328879745</v>
      </c>
      <c r="E21" s="15">
        <f t="shared" si="1"/>
        <v>1.8529094723596631</v>
      </c>
    </row>
    <row r="22" spans="1:5" ht="30" x14ac:dyDescent="0.25">
      <c r="A22" s="3" t="s">
        <v>24</v>
      </c>
      <c r="B22" s="13">
        <v>5236.1865650010559</v>
      </c>
      <c r="C22" s="13">
        <v>5448.7269191210225</v>
      </c>
      <c r="D22" s="14">
        <f t="shared" si="0"/>
        <v>212.54035411996665</v>
      </c>
      <c r="E22" s="15">
        <f t="shared" si="1"/>
        <v>4.0590676340793026</v>
      </c>
    </row>
    <row r="23" spans="1:5" ht="30" x14ac:dyDescent="0.25">
      <c r="A23" s="3" t="s">
        <v>25</v>
      </c>
      <c r="B23" s="13">
        <v>4069.3238656385065</v>
      </c>
      <c r="C23" s="13">
        <v>3930.9660289241992</v>
      </c>
      <c r="D23" s="14">
        <f t="shared" si="0"/>
        <v>-138.35783671430727</v>
      </c>
      <c r="E23" s="15">
        <f t="shared" si="1"/>
        <v>-3.4000202805828508</v>
      </c>
    </row>
    <row r="24" spans="1:5" ht="30" x14ac:dyDescent="0.25">
      <c r="A24" s="3" t="s">
        <v>26</v>
      </c>
      <c r="B24" s="13">
        <v>2982.2327376699154</v>
      </c>
      <c r="C24" s="13">
        <v>2927.7794958998879</v>
      </c>
      <c r="D24" s="14">
        <f t="shared" si="0"/>
        <v>-54.453241770027489</v>
      </c>
      <c r="E24" s="15">
        <f t="shared" si="1"/>
        <v>-1.8259219370173305</v>
      </c>
    </row>
    <row r="25" spans="1:5" x14ac:dyDescent="0.25">
      <c r="A25" s="3" t="s">
        <v>27</v>
      </c>
      <c r="B25" s="13">
        <v>2679.3773880844492</v>
      </c>
      <c r="C25" s="13">
        <v>2742.9631139374928</v>
      </c>
      <c r="D25" s="14">
        <f t="shared" si="0"/>
        <v>63.585725853043641</v>
      </c>
      <c r="E25" s="15">
        <f t="shared" si="1"/>
        <v>2.3731530368143696</v>
      </c>
    </row>
    <row r="26" spans="1:5" x14ac:dyDescent="0.25">
      <c r="A26" s="3" t="s">
        <v>28</v>
      </c>
      <c r="B26" s="13">
        <v>5127.0048002553167</v>
      </c>
      <c r="C26" s="13">
        <v>5184.6384679167968</v>
      </c>
      <c r="D26" s="14">
        <f t="shared" si="0"/>
        <v>57.633667661480104</v>
      </c>
      <c r="E26" s="15">
        <f t="shared" si="1"/>
        <v>1.1241196352812082</v>
      </c>
    </row>
    <row r="27" spans="1:5" x14ac:dyDescent="0.25">
      <c r="A27" s="3" t="s">
        <v>29</v>
      </c>
      <c r="B27" s="13">
        <v>5383.5177821223615</v>
      </c>
      <c r="C27" s="13">
        <v>5379.075765469689</v>
      </c>
      <c r="D27" s="14">
        <f t="shared" si="0"/>
        <v>-4.4420166526724643</v>
      </c>
      <c r="E27" s="15">
        <f t="shared" si="1"/>
        <v>-8.2511414143063788E-2</v>
      </c>
    </row>
    <row r="28" spans="1:5" x14ac:dyDescent="0.25">
      <c r="A28" s="3" t="s">
        <v>30</v>
      </c>
      <c r="B28" s="13">
        <v>1845.3033358615048</v>
      </c>
      <c r="C28" s="13">
        <v>1866.8872518034696</v>
      </c>
      <c r="D28" s="14">
        <f t="shared" si="0"/>
        <v>21.583915941964733</v>
      </c>
      <c r="E28" s="15">
        <f t="shared" si="1"/>
        <v>1.1696676379706423</v>
      </c>
    </row>
    <row r="29" spans="1:5" x14ac:dyDescent="0.25">
      <c r="A29" s="3" t="s">
        <v>31</v>
      </c>
      <c r="B29" s="13">
        <v>2827.3173449543451</v>
      </c>
      <c r="C29" s="13">
        <v>2878.3129502191796</v>
      </c>
      <c r="D29" s="14">
        <f t="shared" si="0"/>
        <v>50.995605264834467</v>
      </c>
      <c r="E29" s="15">
        <f t="shared" si="1"/>
        <v>1.8036746160045198</v>
      </c>
    </row>
    <row r="30" spans="1:5" x14ac:dyDescent="0.25">
      <c r="A30" s="3" t="s">
        <v>32</v>
      </c>
      <c r="B30" s="13">
        <v>1935.6255780569286</v>
      </c>
      <c r="C30" s="13">
        <v>1978.6712827808542</v>
      </c>
      <c r="D30" s="14">
        <f t="shared" si="0"/>
        <v>43.04570472392561</v>
      </c>
      <c r="E30" s="15">
        <f t="shared" si="1"/>
        <v>2.223865256375507</v>
      </c>
    </row>
    <row r="31" spans="1:5" ht="30" x14ac:dyDescent="0.25">
      <c r="A31" s="3" t="s">
        <v>33</v>
      </c>
      <c r="B31" s="13">
        <v>4219.6737064403787</v>
      </c>
      <c r="C31" s="13">
        <v>4295.0691594275895</v>
      </c>
      <c r="D31" s="14">
        <f t="shared" si="0"/>
        <v>75.395452987210774</v>
      </c>
      <c r="E31" s="15">
        <f t="shared" si="1"/>
        <v>1.7867602623429544</v>
      </c>
    </row>
    <row r="32" spans="1:5" ht="30" x14ac:dyDescent="0.25">
      <c r="A32" s="3" t="s">
        <v>34</v>
      </c>
      <c r="B32" s="13">
        <v>3687.8674626821353</v>
      </c>
      <c r="C32" s="13">
        <v>3617.6608136196605</v>
      </c>
      <c r="D32" s="14">
        <f t="shared" si="0"/>
        <v>-70.206649062474753</v>
      </c>
      <c r="E32" s="15">
        <f t="shared" si="1"/>
        <v>-1.9037194197704281</v>
      </c>
    </row>
    <row r="33" spans="1:5" x14ac:dyDescent="0.25">
      <c r="A33" s="3" t="s">
        <v>35</v>
      </c>
      <c r="B33" s="13">
        <v>2006.062596214859</v>
      </c>
      <c r="C33" s="13">
        <v>2030.470979599213</v>
      </c>
      <c r="D33" s="14">
        <f t="shared" si="0"/>
        <v>24.408383384354011</v>
      </c>
      <c r="E33" s="15">
        <f t="shared" si="1"/>
        <v>1.2167308951579572</v>
      </c>
    </row>
    <row r="34" spans="1:5" ht="30" x14ac:dyDescent="0.25">
      <c r="A34" s="3" t="s">
        <v>36</v>
      </c>
      <c r="B34" s="13">
        <v>3076.0389916444769</v>
      </c>
      <c r="C34" s="13">
        <v>3140.7061270967693</v>
      </c>
      <c r="D34" s="14">
        <f t="shared" si="0"/>
        <v>64.667135452292314</v>
      </c>
      <c r="E34" s="15">
        <f t="shared" si="1"/>
        <v>2.102285947218137</v>
      </c>
    </row>
    <row r="35" spans="1:5" ht="30" x14ac:dyDescent="0.25">
      <c r="A35" s="3" t="s">
        <v>37</v>
      </c>
      <c r="B35" s="13">
        <v>3882.5417827172587</v>
      </c>
      <c r="C35" s="13">
        <v>3844.9898714194765</v>
      </c>
      <c r="D35" s="14">
        <f t="shared" si="0"/>
        <v>-37.551911297782226</v>
      </c>
      <c r="E35" s="15">
        <f t="shared" si="1"/>
        <v>-0.96719915455747962</v>
      </c>
    </row>
    <row r="36" spans="1:5" x14ac:dyDescent="0.25">
      <c r="A36" s="3" t="s">
        <v>38</v>
      </c>
      <c r="B36" s="13">
        <v>2005.2323723827917</v>
      </c>
      <c r="C36" s="13">
        <v>2033.5542583095305</v>
      </c>
      <c r="D36" s="14">
        <f t="shared" si="0"/>
        <v>28.321885926738787</v>
      </c>
      <c r="E36" s="15">
        <f t="shared" si="1"/>
        <v>1.4123991970608503</v>
      </c>
    </row>
    <row r="37" spans="1:5" x14ac:dyDescent="0.25">
      <c r="A37" s="3" t="s">
        <v>39</v>
      </c>
      <c r="B37" s="13">
        <v>5970.6872220483547</v>
      </c>
      <c r="C37" s="13">
        <v>5981.4354763003294</v>
      </c>
      <c r="D37" s="14">
        <f t="shared" si="0"/>
        <v>10.748254251974686</v>
      </c>
      <c r="E37" s="15">
        <f t="shared" si="1"/>
        <v>0.18001703744057954</v>
      </c>
    </row>
    <row r="38" spans="1:5" x14ac:dyDescent="0.25">
      <c r="A38" s="3" t="s">
        <v>40</v>
      </c>
      <c r="B38" s="13">
        <v>3738.9537885350842</v>
      </c>
      <c r="C38" s="13">
        <v>3807.7991385848295</v>
      </c>
      <c r="D38" s="14">
        <f t="shared" si="0"/>
        <v>68.845350049745321</v>
      </c>
      <c r="E38" s="15">
        <f t="shared" si="1"/>
        <v>1.8412998379613248</v>
      </c>
    </row>
    <row r="39" spans="1:5" x14ac:dyDescent="0.25">
      <c r="A39" s="3" t="s">
        <v>41</v>
      </c>
      <c r="B39" s="13">
        <v>4666.3241806268461</v>
      </c>
      <c r="C39" s="13">
        <v>4633.164577448314</v>
      </c>
      <c r="D39" s="14">
        <f t="shared" si="0"/>
        <v>-33.159603178532052</v>
      </c>
      <c r="E39" s="15">
        <f t="shared" si="1"/>
        <v>-0.71061507719932115</v>
      </c>
    </row>
    <row r="40" spans="1:5" x14ac:dyDescent="0.25">
      <c r="A40" s="3" t="s">
        <v>42</v>
      </c>
      <c r="B40" s="13">
        <v>4416.1070830700182</v>
      </c>
      <c r="C40" s="13">
        <v>4492.0786657301242</v>
      </c>
      <c r="D40" s="14">
        <f t="shared" si="0"/>
        <v>75.971582660105923</v>
      </c>
      <c r="E40" s="15">
        <f t="shared" si="1"/>
        <v>1.7203292680867579</v>
      </c>
    </row>
    <row r="41" spans="1:5" ht="30" x14ac:dyDescent="0.25">
      <c r="A41" s="3" t="s">
        <v>43</v>
      </c>
      <c r="B41" s="13">
        <v>3867.0921865863761</v>
      </c>
      <c r="C41" s="13">
        <v>3795.8635553401127</v>
      </c>
      <c r="D41" s="14">
        <f t="shared" si="0"/>
        <v>-71.228631246263376</v>
      </c>
      <c r="E41" s="15">
        <f t="shared" si="1"/>
        <v>-1.8419170738502486</v>
      </c>
    </row>
    <row r="42" spans="1:5" x14ac:dyDescent="0.25">
      <c r="A42" s="3" t="s">
        <v>44</v>
      </c>
      <c r="B42" s="13">
        <v>6458.9340290258097</v>
      </c>
      <c r="C42" s="13">
        <v>6637.3647043476867</v>
      </c>
      <c r="D42" s="14">
        <f t="shared" si="0"/>
        <v>178.43067532187706</v>
      </c>
      <c r="E42" s="15">
        <f t="shared" si="1"/>
        <v>2.762540606855981</v>
      </c>
    </row>
    <row r="43" spans="1:5" x14ac:dyDescent="0.25">
      <c r="A43" s="3" t="s">
        <v>45</v>
      </c>
      <c r="B43" s="13">
        <v>3656.9138442539615</v>
      </c>
      <c r="C43" s="13">
        <v>3752.5342877606076</v>
      </c>
      <c r="D43" s="14">
        <f t="shared" si="0"/>
        <v>95.620443506646097</v>
      </c>
      <c r="E43" s="15">
        <f t="shared" si="1"/>
        <v>2.6147852418479225</v>
      </c>
    </row>
    <row r="44" spans="1:5" ht="30" x14ac:dyDescent="0.25">
      <c r="A44" s="3" t="s">
        <v>46</v>
      </c>
      <c r="B44" s="13">
        <v>4154.4486009895454</v>
      </c>
      <c r="C44" s="13">
        <v>4274.3466871567034</v>
      </c>
      <c r="D44" s="14">
        <f t="shared" si="0"/>
        <v>119.898086167158</v>
      </c>
      <c r="E44" s="15">
        <f t="shared" si="1"/>
        <v>2.8860168383982305</v>
      </c>
    </row>
    <row r="45" spans="1:5" ht="30" x14ac:dyDescent="0.25">
      <c r="A45" s="3" t="s">
        <v>47</v>
      </c>
      <c r="B45" s="13">
        <v>1229.4272147489896</v>
      </c>
      <c r="C45" s="13">
        <v>1242.7949617990839</v>
      </c>
      <c r="D45" s="14">
        <f t="shared" si="0"/>
        <v>13.367747050094295</v>
      </c>
      <c r="E45" s="15">
        <f t="shared" si="1"/>
        <v>1.0873150431132734</v>
      </c>
    </row>
    <row r="46" spans="1:5" ht="30" x14ac:dyDescent="0.25">
      <c r="A46" s="3" t="s">
        <v>48</v>
      </c>
      <c r="B46" s="13">
        <v>2731.2977675177613</v>
      </c>
      <c r="C46" s="13">
        <v>2752.6956056846921</v>
      </c>
      <c r="D46" s="14">
        <f t="shared" si="0"/>
        <v>21.397838166930796</v>
      </c>
      <c r="E46" s="15">
        <f t="shared" si="1"/>
        <v>0.78343117405237828</v>
      </c>
    </row>
    <row r="47" spans="1:5" x14ac:dyDescent="0.25">
      <c r="A47" s="3" t="s">
        <v>49</v>
      </c>
      <c r="B47" s="13">
        <v>1653.3975965170837</v>
      </c>
      <c r="C47" s="13">
        <v>1685.906275643428</v>
      </c>
      <c r="D47" s="14">
        <f t="shared" si="0"/>
        <v>32.508679126344305</v>
      </c>
      <c r="E47" s="15">
        <f t="shared" si="1"/>
        <v>1.9661743306525006</v>
      </c>
    </row>
    <row r="48" spans="1:5" ht="30" x14ac:dyDescent="0.25">
      <c r="A48" s="3" t="s">
        <v>50</v>
      </c>
      <c r="B48" s="13">
        <v>2361.773325788487</v>
      </c>
      <c r="C48" s="13">
        <v>2402.3684843746869</v>
      </c>
      <c r="D48" s="14">
        <f t="shared" si="0"/>
        <v>40.595158586199886</v>
      </c>
      <c r="E48" s="15">
        <f t="shared" si="1"/>
        <v>1.7188422844367182</v>
      </c>
    </row>
    <row r="49" spans="1:5" ht="30" x14ac:dyDescent="0.25">
      <c r="A49" s="3" t="s">
        <v>51</v>
      </c>
      <c r="B49" s="13">
        <v>3212.3539180066023</v>
      </c>
      <c r="C49" s="13">
        <v>3236.9580246858832</v>
      </c>
      <c r="D49" s="14">
        <f t="shared" si="0"/>
        <v>24.604106679280903</v>
      </c>
      <c r="E49" s="15">
        <f t="shared" si="1"/>
        <v>0.76592141797840141</v>
      </c>
    </row>
    <row r="50" spans="1:5" ht="30" x14ac:dyDescent="0.25">
      <c r="A50" s="3" t="s">
        <v>52</v>
      </c>
      <c r="B50" s="13">
        <v>1577.9914339934157</v>
      </c>
      <c r="C50" s="13">
        <v>1580.3780435211424</v>
      </c>
      <c r="D50" s="14">
        <f t="shared" si="0"/>
        <v>2.386609527726705</v>
      </c>
      <c r="E50" s="15">
        <f t="shared" si="1"/>
        <v>0.15124350337485187</v>
      </c>
    </row>
    <row r="51" spans="1:5" x14ac:dyDescent="0.25">
      <c r="A51" s="3" t="s">
        <v>53</v>
      </c>
      <c r="B51" s="13">
        <v>6239.243669605994</v>
      </c>
      <c r="C51" s="13">
        <v>6379.7002464495072</v>
      </c>
      <c r="D51" s="14">
        <f t="shared" si="0"/>
        <v>140.45657684351318</v>
      </c>
      <c r="E51" s="15">
        <f t="shared" si="1"/>
        <v>2.2511795384388784</v>
      </c>
    </row>
    <row r="52" spans="1:5" ht="30" x14ac:dyDescent="0.25">
      <c r="A52" s="3" t="s">
        <v>54</v>
      </c>
      <c r="B52" s="13">
        <v>39910.879603260924</v>
      </c>
      <c r="C52" s="13">
        <v>41037.561778710158</v>
      </c>
      <c r="D52" s="14">
        <f t="shared" si="0"/>
        <v>1126.6821754492339</v>
      </c>
      <c r="E52" s="15">
        <f t="shared" si="1"/>
        <v>2.8229950997050395</v>
      </c>
    </row>
    <row r="53" spans="1:5" x14ac:dyDescent="0.25">
      <c r="A53" s="3" t="s">
        <v>55</v>
      </c>
      <c r="B53" s="13">
        <v>4260.6271215164134</v>
      </c>
      <c r="C53" s="13">
        <v>4266.7084487454449</v>
      </c>
      <c r="D53" s="14">
        <f t="shared" si="0"/>
        <v>6.0813272290315581</v>
      </c>
      <c r="E53" s="15">
        <f t="shared" si="1"/>
        <v>0.14273314832740241</v>
      </c>
    </row>
    <row r="54" spans="1:5" ht="30" x14ac:dyDescent="0.25">
      <c r="A54" s="3" t="s">
        <v>56</v>
      </c>
      <c r="B54" s="13">
        <v>834.76410732483555</v>
      </c>
      <c r="C54" s="13">
        <v>786.24454854670614</v>
      </c>
      <c r="D54" s="14">
        <f t="shared" si="0"/>
        <v>-48.519558778129408</v>
      </c>
      <c r="E54" s="15">
        <f t="shared" si="1"/>
        <v>-5.812367632051143</v>
      </c>
    </row>
    <row r="55" spans="1:5" x14ac:dyDescent="0.25">
      <c r="A55" s="3" t="s">
        <v>57</v>
      </c>
      <c r="B55" s="13">
        <v>1733.3559518440595</v>
      </c>
      <c r="C55" s="13">
        <v>1807.0209810880865</v>
      </c>
      <c r="D55" s="14">
        <f t="shared" si="0"/>
        <v>73.665029244026982</v>
      </c>
      <c r="E55" s="15">
        <f t="shared" si="1"/>
        <v>4.2498500764172071</v>
      </c>
    </row>
    <row r="56" spans="1:5" x14ac:dyDescent="0.25">
      <c r="A56" s="3" t="s">
        <v>58</v>
      </c>
      <c r="B56" s="13">
        <v>1257.1795191772514</v>
      </c>
      <c r="C56" s="13">
        <v>1246.9874073896601</v>
      </c>
      <c r="D56" s="14">
        <f t="shared" si="0"/>
        <v>-10.19211178759133</v>
      </c>
      <c r="E56" s="15">
        <f t="shared" si="1"/>
        <v>-0.81071252212742506</v>
      </c>
    </row>
    <row r="57" spans="1:5" x14ac:dyDescent="0.25">
      <c r="A57" s="3" t="s">
        <v>59</v>
      </c>
      <c r="B57" s="13">
        <v>2999.2241932873039</v>
      </c>
      <c r="C57" s="13">
        <v>2961.2154735522313</v>
      </c>
      <c r="D57" s="14">
        <f t="shared" si="0"/>
        <v>-38.008719735072646</v>
      </c>
      <c r="E57" s="15">
        <f t="shared" si="1"/>
        <v>-1.2672850472512738</v>
      </c>
    </row>
    <row r="58" spans="1:5" ht="30" x14ac:dyDescent="0.25">
      <c r="A58" s="3" t="s">
        <v>60</v>
      </c>
      <c r="B58" s="13">
        <v>3629.5103653308252</v>
      </c>
      <c r="C58" s="13">
        <v>3617.5850620251285</v>
      </c>
      <c r="D58" s="14">
        <f t="shared" si="0"/>
        <v>-11.925303305696616</v>
      </c>
      <c r="E58" s="15">
        <f t="shared" si="1"/>
        <v>-0.32856507091445208</v>
      </c>
    </row>
    <row r="59" spans="1:5" x14ac:dyDescent="0.25">
      <c r="A59" s="3" t="s">
        <v>61</v>
      </c>
      <c r="B59" s="13">
        <v>147.55372710448489</v>
      </c>
      <c r="C59" s="13">
        <v>151.24525485507141</v>
      </c>
      <c r="D59" s="14">
        <f t="shared" si="0"/>
        <v>3.6915277505865163</v>
      </c>
      <c r="E59" s="15">
        <f t="shared" si="1"/>
        <v>2.5018193867597076</v>
      </c>
    </row>
    <row r="60" spans="1:5" ht="30" x14ac:dyDescent="0.25">
      <c r="A60" s="3" t="s">
        <v>62</v>
      </c>
      <c r="B60" s="13">
        <v>2865.580577820775</v>
      </c>
      <c r="C60" s="13">
        <v>2855.3799526637295</v>
      </c>
      <c r="D60" s="14">
        <f t="shared" si="0"/>
        <v>-10.200625157045579</v>
      </c>
      <c r="E60" s="15">
        <f t="shared" si="1"/>
        <v>-0.35597062724381601</v>
      </c>
    </row>
    <row r="61" spans="1:5" ht="30" x14ac:dyDescent="0.25">
      <c r="A61" s="3" t="s">
        <v>63</v>
      </c>
      <c r="B61" s="13">
        <v>2688.3134914826992</v>
      </c>
      <c r="C61" s="13">
        <v>2757.401228921346</v>
      </c>
      <c r="D61" s="14">
        <f t="shared" si="0"/>
        <v>69.087737438646855</v>
      </c>
      <c r="E61" s="15">
        <f t="shared" si="1"/>
        <v>2.569928606077208</v>
      </c>
    </row>
    <row r="62" spans="1:5" x14ac:dyDescent="0.25">
      <c r="A62" s="3" t="s">
        <v>64</v>
      </c>
      <c r="B62" s="13">
        <v>1404.0368129593887</v>
      </c>
      <c r="C62" s="13">
        <v>1392.4936214372883</v>
      </c>
      <c r="D62" s="14">
        <f t="shared" si="0"/>
        <v>-11.543191522100415</v>
      </c>
      <c r="E62" s="15">
        <f t="shared" si="1"/>
        <v>-0.82214308168815065</v>
      </c>
    </row>
    <row r="63" spans="1:5" ht="30" x14ac:dyDescent="0.25">
      <c r="A63" s="3" t="s">
        <v>65</v>
      </c>
      <c r="B63" s="13">
        <v>2799.6920057634811</v>
      </c>
      <c r="C63" s="13">
        <v>2849.8516690364249</v>
      </c>
      <c r="D63" s="14">
        <f t="shared" si="0"/>
        <v>50.159663272943817</v>
      </c>
      <c r="E63" s="15">
        <f t="shared" si="1"/>
        <v>1.7916136192725665</v>
      </c>
    </row>
    <row r="64" spans="1:5" x14ac:dyDescent="0.25">
      <c r="A64" s="3" t="s">
        <v>66</v>
      </c>
      <c r="B64" s="13">
        <v>1727.4276416137434</v>
      </c>
      <c r="C64" s="13">
        <v>1742.8499819816959</v>
      </c>
      <c r="D64" s="14">
        <f t="shared" si="0"/>
        <v>15.422340367952529</v>
      </c>
      <c r="E64" s="15">
        <f t="shared" si="1"/>
        <v>0.89279226500886333</v>
      </c>
    </row>
    <row r="65" spans="1:5" x14ac:dyDescent="0.25">
      <c r="A65" s="3" t="s">
        <v>67</v>
      </c>
      <c r="B65" s="13">
        <v>2041.3164439308423</v>
      </c>
      <c r="C65" s="13">
        <v>2068.8327486575154</v>
      </c>
      <c r="D65" s="14">
        <f t="shared" si="0"/>
        <v>27.51630472667307</v>
      </c>
      <c r="E65" s="15">
        <f t="shared" si="1"/>
        <v>1.3479686017561565</v>
      </c>
    </row>
    <row r="66" spans="1:5" x14ac:dyDescent="0.25">
      <c r="A66" s="3" t="s">
        <v>68</v>
      </c>
      <c r="B66" s="13">
        <v>5814.1270747238696</v>
      </c>
      <c r="C66" s="13">
        <v>5824.1609623011955</v>
      </c>
      <c r="D66" s="14">
        <f t="shared" si="0"/>
        <v>10.033887577325913</v>
      </c>
      <c r="E66" s="15">
        <f t="shared" si="1"/>
        <v>0.17257771370266195</v>
      </c>
    </row>
    <row r="67" spans="1:5" x14ac:dyDescent="0.25">
      <c r="A67" s="3" t="s">
        <v>69</v>
      </c>
      <c r="B67" s="13">
        <v>1418.0912538530076</v>
      </c>
      <c r="C67" s="13">
        <v>1393.7731635583966</v>
      </c>
      <c r="D67" s="14">
        <f t="shared" ref="D67:D105" si="2">C67-B67</f>
        <v>-24.318090294611011</v>
      </c>
      <c r="E67" s="15">
        <f t="shared" ref="E67:E105" si="3">D67/B67*100</f>
        <v>-1.714846645343721</v>
      </c>
    </row>
    <row r="68" spans="1:5" x14ac:dyDescent="0.25">
      <c r="A68" s="3" t="s">
        <v>70</v>
      </c>
      <c r="B68" s="13">
        <v>13276.902053036782</v>
      </c>
      <c r="C68" s="13">
        <v>13316.137384632222</v>
      </c>
      <c r="D68" s="14">
        <f t="shared" si="2"/>
        <v>39.235331595440584</v>
      </c>
      <c r="E68" s="15">
        <f t="shared" si="3"/>
        <v>0.29551571171278185</v>
      </c>
    </row>
    <row r="69" spans="1:5" ht="30" x14ac:dyDescent="0.25">
      <c r="A69" s="3" t="s">
        <v>71</v>
      </c>
      <c r="B69" s="13">
        <v>2201.9343672529353</v>
      </c>
      <c r="C69" s="13">
        <v>2091.6524138804484</v>
      </c>
      <c r="D69" s="14">
        <f t="shared" si="2"/>
        <v>-110.2819533724869</v>
      </c>
      <c r="E69" s="15">
        <f t="shared" si="3"/>
        <v>-5.0084123765265183</v>
      </c>
    </row>
    <row r="70" spans="1:5" x14ac:dyDescent="0.25">
      <c r="A70" s="3" t="s">
        <v>72</v>
      </c>
      <c r="B70" s="13">
        <v>7333.4530852985481</v>
      </c>
      <c r="C70" s="13">
        <v>7239.3974878227282</v>
      </c>
      <c r="D70" s="14">
        <f t="shared" si="2"/>
        <v>-94.055597475819923</v>
      </c>
      <c r="E70" s="15">
        <f t="shared" si="3"/>
        <v>-1.2825553853255593</v>
      </c>
    </row>
    <row r="71" spans="1:5" x14ac:dyDescent="0.25">
      <c r="A71" s="3" t="s">
        <v>73</v>
      </c>
      <c r="B71" s="13">
        <v>1887.1067359282413</v>
      </c>
      <c r="C71" s="13">
        <v>1851.6565452083187</v>
      </c>
      <c r="D71" s="14">
        <f t="shared" si="2"/>
        <v>-35.450190719922603</v>
      </c>
      <c r="E71" s="15">
        <f t="shared" si="3"/>
        <v>-1.8785471984702102</v>
      </c>
    </row>
    <row r="72" spans="1:5" ht="45" x14ac:dyDescent="0.25">
      <c r="A72" s="3" t="s">
        <v>74</v>
      </c>
      <c r="B72" s="13">
        <v>0</v>
      </c>
      <c r="C72" s="13">
        <v>0</v>
      </c>
      <c r="D72" s="14">
        <f t="shared" si="2"/>
        <v>0</v>
      </c>
      <c r="E72" s="15" t="e">
        <f t="shared" si="3"/>
        <v>#DIV/0!</v>
      </c>
    </row>
    <row r="73" spans="1:5" ht="45" x14ac:dyDescent="0.25">
      <c r="A73" s="3" t="s">
        <v>75</v>
      </c>
      <c r="B73" s="13">
        <v>0</v>
      </c>
      <c r="C73" s="13">
        <v>0</v>
      </c>
      <c r="D73" s="14">
        <f t="shared" si="2"/>
        <v>0</v>
      </c>
      <c r="E73" s="15" t="e">
        <f t="shared" si="3"/>
        <v>#DIV/0!</v>
      </c>
    </row>
    <row r="74" spans="1:5" ht="45" x14ac:dyDescent="0.25">
      <c r="A74" s="3" t="s">
        <v>76</v>
      </c>
      <c r="B74" s="13">
        <v>0</v>
      </c>
      <c r="C74" s="13">
        <v>0</v>
      </c>
      <c r="D74" s="14">
        <f t="shared" si="2"/>
        <v>0</v>
      </c>
      <c r="E74" s="15" t="e">
        <f t="shared" si="3"/>
        <v>#DIV/0!</v>
      </c>
    </row>
    <row r="75" spans="1:5" ht="30" x14ac:dyDescent="0.25">
      <c r="A75" s="3" t="s">
        <v>77</v>
      </c>
      <c r="B75" s="13">
        <v>0</v>
      </c>
      <c r="C75" s="13">
        <v>0</v>
      </c>
      <c r="D75" s="14">
        <f t="shared" si="2"/>
        <v>0</v>
      </c>
      <c r="E75" s="15" t="e">
        <f t="shared" si="3"/>
        <v>#DIV/0!</v>
      </c>
    </row>
    <row r="76" spans="1:5" ht="45" x14ac:dyDescent="0.25">
      <c r="A76" s="3" t="s">
        <v>78</v>
      </c>
      <c r="B76" s="13">
        <v>0</v>
      </c>
      <c r="C76" s="13">
        <v>0</v>
      </c>
      <c r="D76" s="14">
        <f t="shared" si="2"/>
        <v>0</v>
      </c>
      <c r="E76" s="15" t="e">
        <f t="shared" si="3"/>
        <v>#DIV/0!</v>
      </c>
    </row>
    <row r="77" spans="1:5" ht="45" x14ac:dyDescent="0.25">
      <c r="A77" s="3" t="s">
        <v>79</v>
      </c>
      <c r="B77" s="13">
        <v>3515.3301018226034</v>
      </c>
      <c r="C77" s="13">
        <v>3519.4293548652663</v>
      </c>
      <c r="D77" s="14">
        <f t="shared" si="2"/>
        <v>4.0992530426628946</v>
      </c>
      <c r="E77" s="15">
        <f t="shared" si="3"/>
        <v>0.11661075699654899</v>
      </c>
    </row>
    <row r="78" spans="1:5" x14ac:dyDescent="0.25">
      <c r="A78" s="3" t="s">
        <v>80</v>
      </c>
      <c r="B78" s="13">
        <v>2323.5689073899975</v>
      </c>
      <c r="C78" s="13">
        <v>2387.7800772936293</v>
      </c>
      <c r="D78" s="14">
        <f t="shared" si="2"/>
        <v>64.211169903631799</v>
      </c>
      <c r="E78" s="15">
        <f t="shared" si="3"/>
        <v>2.7634717308968675</v>
      </c>
    </row>
    <row r="79" spans="1:5" x14ac:dyDescent="0.25">
      <c r="A79" s="3" t="s">
        <v>81</v>
      </c>
      <c r="B79" s="13">
        <v>6153.3951652323994</v>
      </c>
      <c r="C79" s="13">
        <v>6222.2827440404371</v>
      </c>
      <c r="D79" s="14">
        <f t="shared" si="2"/>
        <v>68.887578808037688</v>
      </c>
      <c r="E79" s="15">
        <f t="shared" si="3"/>
        <v>1.1195051992965248</v>
      </c>
    </row>
    <row r="80" spans="1:5" ht="30" x14ac:dyDescent="0.25">
      <c r="A80" s="3" t="s">
        <v>82</v>
      </c>
      <c r="B80" s="13">
        <v>3766.8780297711282</v>
      </c>
      <c r="C80" s="13">
        <v>3788.6552812657824</v>
      </c>
      <c r="D80" s="14">
        <f t="shared" si="2"/>
        <v>21.777251494654138</v>
      </c>
      <c r="E80" s="15">
        <f t="shared" si="3"/>
        <v>0.57812467838193582</v>
      </c>
    </row>
    <row r="81" spans="1:5" x14ac:dyDescent="0.25">
      <c r="A81" s="3" t="s">
        <v>83</v>
      </c>
      <c r="B81" s="13">
        <v>3331.3902945627069</v>
      </c>
      <c r="C81" s="13">
        <v>3348.4734395255991</v>
      </c>
      <c r="D81" s="14">
        <f t="shared" si="2"/>
        <v>17.08314496289222</v>
      </c>
      <c r="E81" s="15">
        <f t="shared" si="3"/>
        <v>0.51279326204360665</v>
      </c>
    </row>
    <row r="82" spans="1:5" x14ac:dyDescent="0.25">
      <c r="A82" s="3" t="s">
        <v>84</v>
      </c>
      <c r="B82" s="13">
        <v>266.52412569258837</v>
      </c>
      <c r="C82" s="13">
        <v>274.19668543789396</v>
      </c>
      <c r="D82" s="14">
        <f t="shared" si="2"/>
        <v>7.6725597453055912</v>
      </c>
      <c r="E82" s="15">
        <f t="shared" si="3"/>
        <v>2.8787486781422555</v>
      </c>
    </row>
    <row r="83" spans="1:5" ht="30" x14ac:dyDescent="0.25">
      <c r="A83" s="3" t="s">
        <v>85</v>
      </c>
      <c r="B83" s="13">
        <v>6987.3006244084199</v>
      </c>
      <c r="C83" s="13">
        <v>7062.1172752919965</v>
      </c>
      <c r="D83" s="14">
        <f t="shared" si="2"/>
        <v>74.816650883576585</v>
      </c>
      <c r="E83" s="15">
        <f t="shared" si="3"/>
        <v>1.0707518526141979</v>
      </c>
    </row>
    <row r="84" spans="1:5" ht="30" x14ac:dyDescent="0.25">
      <c r="A84" s="3" t="s">
        <v>86</v>
      </c>
      <c r="B84" s="13">
        <v>5241.2953644015533</v>
      </c>
      <c r="C84" s="13">
        <v>5353.9054763131371</v>
      </c>
      <c r="D84" s="14">
        <f t="shared" si="2"/>
        <v>112.61011191158377</v>
      </c>
      <c r="E84" s="15">
        <f t="shared" si="3"/>
        <v>2.1485168089633411</v>
      </c>
    </row>
    <row r="85" spans="1:5" x14ac:dyDescent="0.25">
      <c r="A85" s="3" t="s">
        <v>87</v>
      </c>
      <c r="B85" s="13">
        <v>3341.1903587115144</v>
      </c>
      <c r="C85" s="13">
        <v>3363.0272060029656</v>
      </c>
      <c r="D85" s="14">
        <f t="shared" si="2"/>
        <v>21.836847291451249</v>
      </c>
      <c r="E85" s="15">
        <f t="shared" si="3"/>
        <v>0.65356489595140388</v>
      </c>
    </row>
    <row r="86" spans="1:5" x14ac:dyDescent="0.25">
      <c r="A86" s="3" t="s">
        <v>88</v>
      </c>
      <c r="B86" s="13">
        <v>5593.8435433214463</v>
      </c>
      <c r="C86" s="13">
        <v>5607.2703486927958</v>
      </c>
      <c r="D86" s="14">
        <f t="shared" si="2"/>
        <v>13.426805371349474</v>
      </c>
      <c r="E86" s="15">
        <f t="shared" si="3"/>
        <v>0.24002826084365356</v>
      </c>
    </row>
    <row r="87" spans="1:5" x14ac:dyDescent="0.25">
      <c r="A87" s="3" t="s">
        <v>89</v>
      </c>
      <c r="B87" s="13">
        <v>1378.9078153431442</v>
      </c>
      <c r="C87" s="13">
        <v>1434.6030908153841</v>
      </c>
      <c r="D87" s="14">
        <f t="shared" si="2"/>
        <v>55.695275472239928</v>
      </c>
      <c r="E87" s="15">
        <f t="shared" si="3"/>
        <v>4.0390862139235928</v>
      </c>
    </row>
    <row r="88" spans="1:5" x14ac:dyDescent="0.25">
      <c r="A88" s="3" t="s">
        <v>90</v>
      </c>
      <c r="B88" s="13">
        <v>1887.2008160749319</v>
      </c>
      <c r="C88" s="13">
        <v>1929.432793410045</v>
      </c>
      <c r="D88" s="14">
        <f t="shared" si="2"/>
        <v>42.231977335113015</v>
      </c>
      <c r="E88" s="15">
        <f t="shared" si="3"/>
        <v>2.2378104638036667</v>
      </c>
    </row>
    <row r="89" spans="1:5" x14ac:dyDescent="0.25">
      <c r="A89" s="3" t="s">
        <v>91</v>
      </c>
      <c r="B89" s="13">
        <v>1348.6160985190263</v>
      </c>
      <c r="C89" s="13">
        <v>1370.7051887655437</v>
      </c>
      <c r="D89" s="14">
        <f t="shared" si="2"/>
        <v>22.089090246517344</v>
      </c>
      <c r="E89" s="15">
        <f t="shared" si="3"/>
        <v>1.6379079465812643</v>
      </c>
    </row>
    <row r="90" spans="1:5" x14ac:dyDescent="0.25">
      <c r="A90" s="3" t="s">
        <v>92</v>
      </c>
      <c r="B90" s="13">
        <v>1445.0968302623151</v>
      </c>
      <c r="C90" s="13">
        <v>1475.8103963462154</v>
      </c>
      <c r="D90" s="14">
        <f t="shared" si="2"/>
        <v>30.713566083900332</v>
      </c>
      <c r="E90" s="15">
        <f t="shared" si="3"/>
        <v>2.1253638815556175</v>
      </c>
    </row>
    <row r="91" spans="1:5" ht="30" x14ac:dyDescent="0.25">
      <c r="A91" s="3" t="s">
        <v>93</v>
      </c>
      <c r="B91" s="13">
        <v>4220.7353557042461</v>
      </c>
      <c r="C91" s="13">
        <v>4287.8475828004921</v>
      </c>
      <c r="D91" s="14">
        <f t="shared" si="2"/>
        <v>67.112227096245988</v>
      </c>
      <c r="E91" s="15">
        <f t="shared" si="3"/>
        <v>1.5900600592156304</v>
      </c>
    </row>
    <row r="92" spans="1:5" x14ac:dyDescent="0.25">
      <c r="A92" s="3" t="s">
        <v>94</v>
      </c>
      <c r="B92" s="13">
        <v>2837.2374503190113</v>
      </c>
      <c r="C92" s="13">
        <v>2860.7993545913127</v>
      </c>
      <c r="D92" s="14">
        <f t="shared" si="2"/>
        <v>23.56190427230149</v>
      </c>
      <c r="E92" s="15">
        <f t="shared" si="3"/>
        <v>0.83045232148801129</v>
      </c>
    </row>
    <row r="93" spans="1:5" ht="30" x14ac:dyDescent="0.25">
      <c r="A93" s="3" t="s">
        <v>95</v>
      </c>
      <c r="B93" s="13">
        <v>5099.5861367197476</v>
      </c>
      <c r="C93" s="13">
        <v>5243.0736946807147</v>
      </c>
      <c r="D93" s="14">
        <f t="shared" si="2"/>
        <v>143.48755796096702</v>
      </c>
      <c r="E93" s="15">
        <f t="shared" si="3"/>
        <v>2.8137098602527737</v>
      </c>
    </row>
    <row r="94" spans="1:5" x14ac:dyDescent="0.25">
      <c r="A94" s="3" t="s">
        <v>96</v>
      </c>
      <c r="B94" s="13">
        <v>3089.7267253763093</v>
      </c>
      <c r="C94" s="13">
        <v>3076.7338156992719</v>
      </c>
      <c r="D94" s="14">
        <f t="shared" si="2"/>
        <v>-12.99290967703746</v>
      </c>
      <c r="E94" s="15">
        <f t="shared" si="3"/>
        <v>-0.42051970390536741</v>
      </c>
    </row>
    <row r="95" spans="1:5" x14ac:dyDescent="0.25">
      <c r="A95" s="3" t="s">
        <v>97</v>
      </c>
      <c r="B95" s="13">
        <v>3095.2409643971455</v>
      </c>
      <c r="C95" s="13">
        <v>3076.2311014047245</v>
      </c>
      <c r="D95" s="14">
        <f t="shared" si="2"/>
        <v>-19.009862992420949</v>
      </c>
      <c r="E95" s="15">
        <f t="shared" si="3"/>
        <v>-0.61416423506541007</v>
      </c>
    </row>
    <row r="96" spans="1:5" x14ac:dyDescent="0.25">
      <c r="A96" s="3" t="s">
        <v>98</v>
      </c>
      <c r="B96" s="13">
        <v>2650.8732240502245</v>
      </c>
      <c r="C96" s="13">
        <v>2693.6991683862793</v>
      </c>
      <c r="D96" s="14">
        <f t="shared" si="2"/>
        <v>42.825944336054818</v>
      </c>
      <c r="E96" s="15">
        <f t="shared" si="3"/>
        <v>1.6155410205027376</v>
      </c>
    </row>
    <row r="97" spans="1:5" ht="30" x14ac:dyDescent="0.25">
      <c r="A97" s="3" t="s">
        <v>99</v>
      </c>
      <c r="B97" s="13">
        <v>1215.6340182297556</v>
      </c>
      <c r="C97" s="13">
        <v>1226.5524515236414</v>
      </c>
      <c r="D97" s="14">
        <f t="shared" si="2"/>
        <v>10.918433293885755</v>
      </c>
      <c r="E97" s="15">
        <f t="shared" si="3"/>
        <v>0.89816779805039682</v>
      </c>
    </row>
    <row r="98" spans="1:5" x14ac:dyDescent="0.25">
      <c r="A98" s="3" t="s">
        <v>100</v>
      </c>
      <c r="B98" s="13">
        <v>3480.2258477928658</v>
      </c>
      <c r="C98" s="13">
        <v>3485.609380775305</v>
      </c>
      <c r="D98" s="14">
        <f t="shared" si="2"/>
        <v>5.383532982439192</v>
      </c>
      <c r="E98" s="15">
        <f t="shared" si="3"/>
        <v>0.15468918449224753</v>
      </c>
    </row>
    <row r="99" spans="1:5" x14ac:dyDescent="0.25">
      <c r="A99" s="3" t="s">
        <v>101</v>
      </c>
      <c r="B99" s="13">
        <v>2851.7904841453937</v>
      </c>
      <c r="C99" s="13">
        <v>2848.9151949194297</v>
      </c>
      <c r="D99" s="14">
        <f t="shared" si="2"/>
        <v>-2.8752892259640248</v>
      </c>
      <c r="E99" s="15">
        <f t="shared" si="3"/>
        <v>-0.10082399958725133</v>
      </c>
    </row>
    <row r="100" spans="1:5" x14ac:dyDescent="0.25">
      <c r="A100" s="3" t="s">
        <v>102</v>
      </c>
      <c r="B100" s="13">
        <v>8743.1392598086532</v>
      </c>
      <c r="C100" s="13">
        <v>8874.3121163521846</v>
      </c>
      <c r="D100" s="14">
        <f t="shared" si="2"/>
        <v>131.17285654353145</v>
      </c>
      <c r="E100" s="15">
        <f t="shared" si="3"/>
        <v>1.5002947184716604</v>
      </c>
    </row>
    <row r="101" spans="1:5" ht="30" x14ac:dyDescent="0.25">
      <c r="A101" s="3" t="s">
        <v>103</v>
      </c>
      <c r="B101" s="13">
        <v>2636.5361032316528</v>
      </c>
      <c r="C101" s="13">
        <v>2616.6138669063134</v>
      </c>
      <c r="D101" s="14">
        <f t="shared" si="2"/>
        <v>-19.922236325339327</v>
      </c>
      <c r="E101" s="15">
        <f t="shared" si="3"/>
        <v>-0.75562160142318024</v>
      </c>
    </row>
    <row r="102" spans="1:5" x14ac:dyDescent="0.25">
      <c r="A102" s="3" t="s">
        <v>104</v>
      </c>
      <c r="B102" s="13">
        <v>6200.0751604739562</v>
      </c>
      <c r="C102" s="13">
        <v>6225.3994313539251</v>
      </c>
      <c r="D102" s="14">
        <f t="shared" si="2"/>
        <v>25.324270879968935</v>
      </c>
      <c r="E102" s="15">
        <f t="shared" si="3"/>
        <v>0.40845103042320308</v>
      </c>
    </row>
    <row r="103" spans="1:5" ht="30" x14ac:dyDescent="0.25">
      <c r="A103" s="3" t="s">
        <v>105</v>
      </c>
      <c r="B103" s="13">
        <v>3235.3120171355536</v>
      </c>
      <c r="C103" s="13">
        <v>3216.9204514090698</v>
      </c>
      <c r="D103" s="14">
        <f t="shared" si="2"/>
        <v>-18.391565726483805</v>
      </c>
      <c r="E103" s="15">
        <f t="shared" si="3"/>
        <v>-0.5684634319371501</v>
      </c>
    </row>
    <row r="104" spans="1:5" x14ac:dyDescent="0.25">
      <c r="A104" s="3" t="s">
        <v>106</v>
      </c>
      <c r="B104" s="13">
        <v>22420.252301559121</v>
      </c>
      <c r="C104" s="13">
        <v>23843.039714498773</v>
      </c>
      <c r="D104" s="14">
        <f t="shared" si="2"/>
        <v>1422.7874129396514</v>
      </c>
      <c r="E104" s="15">
        <f t="shared" si="3"/>
        <v>6.3459919799417674</v>
      </c>
    </row>
    <row r="105" spans="1:5" x14ac:dyDescent="0.25">
      <c r="A105" s="3" t="s">
        <v>107</v>
      </c>
      <c r="B105" s="13">
        <v>470.62827782801423</v>
      </c>
      <c r="C105" s="13">
        <v>461.04893225182934</v>
      </c>
      <c r="D105" s="14">
        <f t="shared" si="2"/>
        <v>-9.5793455761848918</v>
      </c>
      <c r="E105" s="15">
        <f t="shared" si="3"/>
        <v>-2.0354377387594109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EA5B-75FD-4F7F-A4CA-2C4ECC0B0569}">
  <dimension ref="A1:DC126"/>
  <sheetViews>
    <sheetView workbookViewId="0">
      <selection activeCell="B2" sqref="B2"/>
    </sheetView>
  </sheetViews>
  <sheetFormatPr defaultRowHeight="15" x14ac:dyDescent="0.25"/>
  <cols>
    <col min="1" max="1" width="10" customWidth="1"/>
    <col min="2" max="2" width="34" customWidth="1"/>
    <col min="3" max="3" width="40" customWidth="1"/>
    <col min="4" max="73" width="18" customWidth="1"/>
    <col min="74" max="78" width="10" customWidth="1"/>
    <col min="79" max="107" width="18" customWidth="1"/>
    <col min="108" max="110" width="10" customWidth="1"/>
  </cols>
  <sheetData>
    <row r="1" spans="1:107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</row>
    <row r="2" spans="1:107" ht="45" x14ac:dyDescent="0.25">
      <c r="A2" s="26" t="s">
        <v>1</v>
      </c>
      <c r="B2" s="26" t="s">
        <v>2</v>
      </c>
      <c r="C2" s="26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25" t="s">
        <v>13</v>
      </c>
      <c r="N2" s="25" t="s">
        <v>14</v>
      </c>
      <c r="O2" s="25" t="s">
        <v>15</v>
      </c>
      <c r="P2" s="25" t="s">
        <v>16</v>
      </c>
      <c r="Q2" s="25" t="s">
        <v>17</v>
      </c>
      <c r="R2" s="25" t="s">
        <v>18</v>
      </c>
      <c r="S2" s="25" t="s">
        <v>19</v>
      </c>
      <c r="T2" s="25" t="s">
        <v>20</v>
      </c>
      <c r="U2" s="25" t="s">
        <v>21</v>
      </c>
      <c r="V2" s="25" t="s">
        <v>22</v>
      </c>
      <c r="W2" s="25" t="s">
        <v>23</v>
      </c>
      <c r="X2" s="25" t="s">
        <v>24</v>
      </c>
      <c r="Y2" s="25" t="s">
        <v>25</v>
      </c>
      <c r="Z2" s="25" t="s">
        <v>26</v>
      </c>
      <c r="AA2" s="25" t="s">
        <v>27</v>
      </c>
      <c r="AB2" s="25" t="s">
        <v>28</v>
      </c>
      <c r="AC2" s="25" t="s">
        <v>29</v>
      </c>
      <c r="AD2" s="25" t="s">
        <v>30</v>
      </c>
      <c r="AE2" s="25" t="s">
        <v>31</v>
      </c>
      <c r="AF2" s="25" t="s">
        <v>32</v>
      </c>
      <c r="AG2" s="25" t="s">
        <v>33</v>
      </c>
      <c r="AH2" s="25" t="s">
        <v>34</v>
      </c>
      <c r="AI2" s="25" t="s">
        <v>35</v>
      </c>
      <c r="AJ2" s="25" t="s">
        <v>36</v>
      </c>
      <c r="AK2" s="25" t="s">
        <v>37</v>
      </c>
      <c r="AL2" s="25" t="s">
        <v>38</v>
      </c>
      <c r="AM2" s="25" t="s">
        <v>39</v>
      </c>
      <c r="AN2" s="25" t="s">
        <v>40</v>
      </c>
      <c r="AO2" s="25" t="s">
        <v>41</v>
      </c>
      <c r="AP2" s="25" t="s">
        <v>42</v>
      </c>
      <c r="AQ2" s="25" t="s">
        <v>43</v>
      </c>
      <c r="AR2" s="25" t="s">
        <v>44</v>
      </c>
      <c r="AS2" s="25" t="s">
        <v>45</v>
      </c>
      <c r="AT2" s="25" t="s">
        <v>46</v>
      </c>
      <c r="AU2" s="25" t="s">
        <v>47</v>
      </c>
      <c r="AV2" s="25" t="s">
        <v>48</v>
      </c>
      <c r="AW2" s="25" t="s">
        <v>49</v>
      </c>
      <c r="AX2" s="25" t="s">
        <v>50</v>
      </c>
      <c r="AY2" s="25" t="s">
        <v>51</v>
      </c>
      <c r="AZ2" s="25" t="s">
        <v>52</v>
      </c>
      <c r="BA2" s="25" t="s">
        <v>53</v>
      </c>
      <c r="BB2" s="25" t="s">
        <v>54</v>
      </c>
      <c r="BC2" s="25" t="s">
        <v>55</v>
      </c>
      <c r="BD2" s="25" t="s">
        <v>56</v>
      </c>
      <c r="BE2" s="25" t="s">
        <v>57</v>
      </c>
      <c r="BF2" s="25" t="s">
        <v>58</v>
      </c>
      <c r="BG2" s="25" t="s">
        <v>59</v>
      </c>
      <c r="BH2" s="25" t="s">
        <v>60</v>
      </c>
      <c r="BI2" s="25" t="s">
        <v>61</v>
      </c>
      <c r="BJ2" s="25" t="s">
        <v>62</v>
      </c>
      <c r="BK2" s="25" t="s">
        <v>63</v>
      </c>
      <c r="BL2" s="25" t="s">
        <v>64</v>
      </c>
      <c r="BM2" s="25" t="s">
        <v>65</v>
      </c>
      <c r="BN2" s="25" t="s">
        <v>66</v>
      </c>
      <c r="BO2" s="25" t="s">
        <v>67</v>
      </c>
      <c r="BP2" s="25" t="s">
        <v>68</v>
      </c>
      <c r="BQ2" s="25" t="s">
        <v>69</v>
      </c>
      <c r="BR2" s="25" t="s">
        <v>70</v>
      </c>
      <c r="BS2" s="25" t="s">
        <v>71</v>
      </c>
      <c r="BT2" s="25" t="s">
        <v>72</v>
      </c>
      <c r="BU2" s="25" t="s">
        <v>73</v>
      </c>
      <c r="BV2" s="25" t="s">
        <v>74</v>
      </c>
      <c r="BW2" s="25" t="s">
        <v>75</v>
      </c>
      <c r="BX2" s="25" t="s">
        <v>76</v>
      </c>
      <c r="BY2" s="25" t="s">
        <v>77</v>
      </c>
      <c r="BZ2" s="25" t="s">
        <v>78</v>
      </c>
      <c r="CA2" s="25" t="s">
        <v>79</v>
      </c>
      <c r="CB2" s="25" t="s">
        <v>80</v>
      </c>
      <c r="CC2" s="25" t="s">
        <v>81</v>
      </c>
      <c r="CD2" s="25" t="s">
        <v>82</v>
      </c>
      <c r="CE2" s="25" t="s">
        <v>83</v>
      </c>
      <c r="CF2" s="25" t="s">
        <v>84</v>
      </c>
      <c r="CG2" s="25" t="s">
        <v>85</v>
      </c>
      <c r="CH2" s="25" t="s">
        <v>86</v>
      </c>
      <c r="CI2" s="25" t="s">
        <v>87</v>
      </c>
      <c r="CJ2" s="25" t="s">
        <v>88</v>
      </c>
      <c r="CK2" s="25" t="s">
        <v>89</v>
      </c>
      <c r="CL2" s="25" t="s">
        <v>90</v>
      </c>
      <c r="CM2" s="25" t="s">
        <v>91</v>
      </c>
      <c r="CN2" s="25" t="s">
        <v>92</v>
      </c>
      <c r="CO2" s="25" t="s">
        <v>93</v>
      </c>
      <c r="CP2" s="25" t="s">
        <v>94</v>
      </c>
      <c r="CQ2" s="25" t="s">
        <v>95</v>
      </c>
      <c r="CR2" s="25" t="s">
        <v>96</v>
      </c>
      <c r="CS2" s="25" t="s">
        <v>97</v>
      </c>
      <c r="CT2" s="25" t="s">
        <v>98</v>
      </c>
      <c r="CU2" s="25" t="s">
        <v>99</v>
      </c>
      <c r="CV2" s="25" t="s">
        <v>100</v>
      </c>
      <c r="CW2" s="25" t="s">
        <v>101</v>
      </c>
      <c r="CX2" s="25" t="s">
        <v>102</v>
      </c>
      <c r="CY2" s="25" t="s">
        <v>103</v>
      </c>
      <c r="CZ2" s="25" t="s">
        <v>104</v>
      </c>
      <c r="DA2" s="25" t="s">
        <v>105</v>
      </c>
      <c r="DB2" s="25" t="s">
        <v>106</v>
      </c>
      <c r="DC2" s="25" t="s">
        <v>107</v>
      </c>
    </row>
    <row r="3" spans="1:107" x14ac:dyDescent="0.25">
      <c r="A3" s="21" t="s">
        <v>108</v>
      </c>
      <c r="B3" s="21" t="s">
        <v>109</v>
      </c>
      <c r="C3" s="21" t="s">
        <v>110</v>
      </c>
      <c r="D3" s="22">
        <v>79.072363827129124</v>
      </c>
      <c r="E3" s="22">
        <v>0</v>
      </c>
      <c r="F3" s="22">
        <v>0</v>
      </c>
      <c r="G3" s="22">
        <v>0</v>
      </c>
      <c r="H3" s="22">
        <v>0</v>
      </c>
      <c r="I3" s="22">
        <v>0</v>
      </c>
      <c r="J3" s="22">
        <v>0</v>
      </c>
      <c r="K3" s="22">
        <v>0</v>
      </c>
      <c r="L3" s="22">
        <v>0</v>
      </c>
      <c r="M3" s="22">
        <v>0</v>
      </c>
      <c r="N3" s="22">
        <v>0</v>
      </c>
      <c r="O3" s="22">
        <v>0</v>
      </c>
      <c r="P3" s="22">
        <v>0</v>
      </c>
      <c r="Q3" s="22">
        <v>0</v>
      </c>
      <c r="R3" s="22">
        <v>0</v>
      </c>
      <c r="S3" s="22">
        <v>0</v>
      </c>
      <c r="T3" s="22">
        <v>0</v>
      </c>
      <c r="U3" s="22">
        <v>0</v>
      </c>
      <c r="V3" s="22">
        <v>0</v>
      </c>
      <c r="W3" s="22">
        <v>0</v>
      </c>
      <c r="X3" s="22">
        <v>0</v>
      </c>
      <c r="Y3" s="22">
        <v>0</v>
      </c>
      <c r="Z3" s="22">
        <v>0</v>
      </c>
      <c r="AA3" s="22">
        <v>0</v>
      </c>
      <c r="AB3" s="22">
        <v>0</v>
      </c>
      <c r="AC3" s="22">
        <v>0</v>
      </c>
      <c r="AD3" s="22">
        <v>0</v>
      </c>
      <c r="AE3" s="22">
        <v>0</v>
      </c>
      <c r="AF3" s="22">
        <v>0</v>
      </c>
      <c r="AG3" s="22">
        <v>0</v>
      </c>
      <c r="AH3" s="22">
        <v>0</v>
      </c>
      <c r="AI3" s="22">
        <v>0</v>
      </c>
      <c r="AJ3" s="22">
        <v>0</v>
      </c>
      <c r="AK3" s="22">
        <v>0</v>
      </c>
      <c r="AL3" s="22">
        <v>0</v>
      </c>
      <c r="AM3" s="22">
        <v>0</v>
      </c>
      <c r="AN3" s="22">
        <v>0</v>
      </c>
      <c r="AO3" s="22">
        <v>0</v>
      </c>
      <c r="AP3" s="22">
        <v>0</v>
      </c>
      <c r="AQ3" s="22">
        <v>0</v>
      </c>
      <c r="AR3" s="22">
        <v>0</v>
      </c>
      <c r="AS3" s="22">
        <v>0</v>
      </c>
      <c r="AT3" s="22">
        <v>0</v>
      </c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9.9157767311291334</v>
      </c>
      <c r="BC3" s="22">
        <v>0</v>
      </c>
      <c r="BD3" s="22">
        <v>0</v>
      </c>
      <c r="BE3" s="22">
        <v>0</v>
      </c>
      <c r="BF3" s="22">
        <v>0</v>
      </c>
      <c r="BG3" s="22">
        <v>0</v>
      </c>
      <c r="BH3" s="22">
        <v>0</v>
      </c>
      <c r="BI3" s="22">
        <v>0</v>
      </c>
      <c r="BJ3" s="22">
        <v>0</v>
      </c>
      <c r="BK3" s="22">
        <v>0</v>
      </c>
      <c r="BL3" s="22">
        <v>0</v>
      </c>
      <c r="BM3" s="22">
        <v>0</v>
      </c>
      <c r="BN3" s="22">
        <v>0</v>
      </c>
      <c r="BO3" s="22">
        <v>0</v>
      </c>
      <c r="BP3" s="22">
        <v>0</v>
      </c>
      <c r="BQ3" s="22">
        <v>0</v>
      </c>
      <c r="BR3" s="22">
        <v>0</v>
      </c>
      <c r="BS3" s="22">
        <v>0</v>
      </c>
      <c r="BT3" s="22">
        <v>0</v>
      </c>
      <c r="BU3" s="22">
        <v>0</v>
      </c>
      <c r="BV3" s="22">
        <v>0</v>
      </c>
      <c r="BW3" s="22">
        <v>0</v>
      </c>
      <c r="BX3" s="22">
        <v>0</v>
      </c>
      <c r="BY3" s="22">
        <v>0</v>
      </c>
      <c r="BZ3" s="22">
        <v>0</v>
      </c>
      <c r="CA3" s="22">
        <v>0</v>
      </c>
      <c r="CB3" s="22">
        <v>0</v>
      </c>
      <c r="CC3" s="22">
        <v>0</v>
      </c>
      <c r="CD3" s="22">
        <v>0</v>
      </c>
      <c r="CE3" s="22">
        <v>0</v>
      </c>
      <c r="CF3" s="22">
        <v>0</v>
      </c>
      <c r="CG3" s="22">
        <v>0</v>
      </c>
      <c r="CH3" s="22">
        <v>0</v>
      </c>
      <c r="CI3" s="22">
        <v>0</v>
      </c>
      <c r="CJ3" s="22">
        <v>0</v>
      </c>
      <c r="CK3" s="22">
        <v>0</v>
      </c>
      <c r="CL3" s="22">
        <v>0</v>
      </c>
      <c r="CM3" s="22">
        <v>0</v>
      </c>
      <c r="CN3" s="22">
        <v>0</v>
      </c>
      <c r="CO3" s="22">
        <v>0</v>
      </c>
      <c r="CP3" s="22">
        <v>0</v>
      </c>
      <c r="CQ3" s="22">
        <v>0</v>
      </c>
      <c r="CR3" s="22">
        <v>0</v>
      </c>
      <c r="CS3" s="22">
        <v>0</v>
      </c>
      <c r="CT3" s="22">
        <v>0</v>
      </c>
      <c r="CU3" s="22">
        <v>0</v>
      </c>
      <c r="CV3" s="22">
        <v>0</v>
      </c>
      <c r="CW3" s="22">
        <v>0</v>
      </c>
      <c r="CX3" s="22">
        <v>0</v>
      </c>
      <c r="CY3" s="22">
        <v>0</v>
      </c>
      <c r="CZ3" s="22">
        <v>7.7568000000000001</v>
      </c>
      <c r="DA3" s="22">
        <v>0</v>
      </c>
      <c r="DB3" s="22">
        <v>9.9189000000000007</v>
      </c>
      <c r="DC3" s="22">
        <v>0</v>
      </c>
    </row>
    <row r="4" spans="1:107" x14ac:dyDescent="0.25">
      <c r="A4" s="24" t="s">
        <v>108</v>
      </c>
      <c r="B4" s="24" t="s">
        <v>109</v>
      </c>
      <c r="C4" s="24" t="s">
        <v>111</v>
      </c>
      <c r="D4" s="23">
        <v>4423.7038725277034</v>
      </c>
      <c r="E4" s="23">
        <v>45.270389706799754</v>
      </c>
      <c r="F4" s="23">
        <v>153.84728426815192</v>
      </c>
      <c r="G4" s="23">
        <v>17.885199999999998</v>
      </c>
      <c r="H4" s="23">
        <v>10.3514</v>
      </c>
      <c r="I4" s="23">
        <v>33.500199999999992</v>
      </c>
      <c r="J4" s="23">
        <v>8.6757000000000009</v>
      </c>
      <c r="K4" s="23">
        <v>19.302599999999998</v>
      </c>
      <c r="L4" s="23">
        <v>43.421799999999998</v>
      </c>
      <c r="M4" s="23">
        <v>62.51357117903931</v>
      </c>
      <c r="N4" s="23">
        <v>23.293399999999998</v>
      </c>
      <c r="O4" s="23">
        <v>5.7702</v>
      </c>
      <c r="P4" s="23">
        <v>29.457859762944484</v>
      </c>
      <c r="Q4" s="23">
        <v>132.71630000000005</v>
      </c>
      <c r="R4" s="23">
        <v>21.828600000000002</v>
      </c>
      <c r="S4" s="23">
        <v>0</v>
      </c>
      <c r="T4" s="23">
        <v>35.094600000000007</v>
      </c>
      <c r="U4" s="23">
        <v>19.461090322580642</v>
      </c>
      <c r="V4" s="23">
        <v>13.432400000000001</v>
      </c>
      <c r="W4" s="23">
        <v>37.376580644999997</v>
      </c>
      <c r="X4" s="23">
        <v>33.403573889446413</v>
      </c>
      <c r="Y4" s="23">
        <v>63.330297289435222</v>
      </c>
      <c r="Z4" s="23">
        <v>18.587900000000001</v>
      </c>
      <c r="AA4" s="23">
        <v>18.457349095446041</v>
      </c>
      <c r="AB4" s="23">
        <v>38.057253868048676</v>
      </c>
      <c r="AC4" s="23">
        <v>29.324202583714836</v>
      </c>
      <c r="AD4" s="23">
        <v>17.043583870000003</v>
      </c>
      <c r="AE4" s="23">
        <v>22.934687560680501</v>
      </c>
      <c r="AF4" s="23">
        <v>39.423700000000004</v>
      </c>
      <c r="AG4" s="23">
        <v>26.405348091357283</v>
      </c>
      <c r="AH4" s="23">
        <v>41.02897123056259</v>
      </c>
      <c r="AI4" s="23">
        <v>16.232229031999999</v>
      </c>
      <c r="AJ4" s="23">
        <v>61.708512814999231</v>
      </c>
      <c r="AK4" s="23">
        <v>30.945700000000006</v>
      </c>
      <c r="AL4" s="23">
        <v>13.324300000000001</v>
      </c>
      <c r="AM4" s="23">
        <v>111.34408275756995</v>
      </c>
      <c r="AN4" s="23">
        <v>6.7297000000000002</v>
      </c>
      <c r="AO4" s="23">
        <v>40.378399999999992</v>
      </c>
      <c r="AP4" s="23">
        <v>12.619572067868916</v>
      </c>
      <c r="AQ4" s="23">
        <v>86.009498190892089</v>
      </c>
      <c r="AR4" s="23">
        <v>123.94808387009678</v>
      </c>
      <c r="AS4" s="23">
        <v>32.824399999999997</v>
      </c>
      <c r="AT4" s="23">
        <v>25.513306318743798</v>
      </c>
      <c r="AU4" s="23">
        <v>13.668855520898315</v>
      </c>
      <c r="AV4" s="23">
        <v>40.058649095446036</v>
      </c>
      <c r="AW4" s="23">
        <v>34.567699684232082</v>
      </c>
      <c r="AX4" s="23">
        <v>15.008900000000001</v>
      </c>
      <c r="AY4" s="23">
        <v>23.283700000000003</v>
      </c>
      <c r="AZ4" s="23">
        <v>6.5000999999999998</v>
      </c>
      <c r="BA4" s="23">
        <v>70.792519183936619</v>
      </c>
      <c r="BB4" s="23">
        <v>495.4947510718365</v>
      </c>
      <c r="BC4" s="23">
        <v>36.158196774193549</v>
      </c>
      <c r="BD4" s="23">
        <v>14.756900000000002</v>
      </c>
      <c r="BE4" s="23">
        <v>15.8378</v>
      </c>
      <c r="BF4" s="23">
        <v>38.870400000000004</v>
      </c>
      <c r="BG4" s="23">
        <v>21.270410382060987</v>
      </c>
      <c r="BH4" s="23">
        <v>21.398416145782566</v>
      </c>
      <c r="BI4" s="23">
        <v>0</v>
      </c>
      <c r="BJ4" s="23">
        <v>61.381455025154843</v>
      </c>
      <c r="BK4" s="23">
        <v>37.834729819089205</v>
      </c>
      <c r="BL4" s="23">
        <v>18.567474831534177</v>
      </c>
      <c r="BM4" s="23">
        <v>22.544499999999999</v>
      </c>
      <c r="BN4" s="23">
        <v>28.2973</v>
      </c>
      <c r="BO4" s="23">
        <v>17.704445214310311</v>
      </c>
      <c r="BP4" s="23">
        <v>62.300945161290329</v>
      </c>
      <c r="BQ4" s="23">
        <v>27.517440486587645</v>
      </c>
      <c r="BR4" s="23">
        <v>199.7841034706816</v>
      </c>
      <c r="BS4" s="23">
        <v>22.966829031999996</v>
      </c>
      <c r="BT4" s="23">
        <v>76.374877738282976</v>
      </c>
      <c r="BU4" s="23">
        <v>29.2973</v>
      </c>
      <c r="BV4" s="23">
        <v>0</v>
      </c>
      <c r="BW4" s="23">
        <v>0</v>
      </c>
      <c r="BX4" s="23">
        <v>0</v>
      </c>
      <c r="BY4" s="23">
        <v>0</v>
      </c>
      <c r="BZ4" s="23">
        <v>0</v>
      </c>
      <c r="CA4" s="23">
        <v>17.502600000000001</v>
      </c>
      <c r="CB4" s="23">
        <v>34.780307251480131</v>
      </c>
      <c r="CC4" s="23">
        <v>53.677829819089204</v>
      </c>
      <c r="CD4" s="23">
        <v>28.008038913774428</v>
      </c>
      <c r="CE4" s="23">
        <v>20.534300000000002</v>
      </c>
      <c r="CF4" s="23">
        <v>0</v>
      </c>
      <c r="CG4" s="23">
        <v>73.950511276564839</v>
      </c>
      <c r="CH4" s="23">
        <v>23.527199999999997</v>
      </c>
      <c r="CI4" s="23">
        <v>66.963970967000009</v>
      </c>
      <c r="CJ4" s="23">
        <v>40.486499999999999</v>
      </c>
      <c r="CK4" s="23">
        <v>20.839862258322714</v>
      </c>
      <c r="CL4" s="23">
        <v>8.1644086483960727</v>
      </c>
      <c r="CM4" s="23">
        <v>23.0945</v>
      </c>
      <c r="CN4" s="23">
        <v>11.892799999999999</v>
      </c>
      <c r="CO4" s="23">
        <v>11.581099999999999</v>
      </c>
      <c r="CP4" s="23">
        <v>17.416699999999999</v>
      </c>
      <c r="CQ4" s="23">
        <v>28.351399999999998</v>
      </c>
      <c r="CR4" s="23">
        <v>63.659146132718753</v>
      </c>
      <c r="CS4" s="23">
        <v>32.261299999999999</v>
      </c>
      <c r="CT4" s="23">
        <v>42.184504618448393</v>
      </c>
      <c r="CU4" s="23">
        <v>20.622399999999999</v>
      </c>
      <c r="CV4" s="23">
        <v>37.629065479950711</v>
      </c>
      <c r="CW4" s="23">
        <v>23.9054</v>
      </c>
      <c r="CX4" s="23">
        <v>101.87921030473719</v>
      </c>
      <c r="CY4" s="23">
        <v>44.35743914259745</v>
      </c>
      <c r="CZ4" s="23">
        <v>55.330400107387376</v>
      </c>
      <c r="DA4" s="23">
        <v>17.330836103149281</v>
      </c>
      <c r="DB4" s="23">
        <v>218.53478523086289</v>
      </c>
      <c r="DC4" s="23">
        <v>21.979715499822156</v>
      </c>
    </row>
    <row r="5" spans="1:107" x14ac:dyDescent="0.25">
      <c r="A5" s="21" t="s">
        <v>108</v>
      </c>
      <c r="B5" s="21" t="s">
        <v>109</v>
      </c>
      <c r="C5" s="21" t="s">
        <v>112</v>
      </c>
      <c r="D5" s="22">
        <v>88.235170931681111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7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8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  <c r="CG5" s="22">
        <v>0</v>
      </c>
      <c r="CH5" s="22">
        <v>0</v>
      </c>
      <c r="CI5" s="22">
        <v>5.3243</v>
      </c>
      <c r="CJ5" s="22">
        <v>0</v>
      </c>
      <c r="CK5" s="22">
        <v>0</v>
      </c>
      <c r="CL5" s="22">
        <v>0</v>
      </c>
      <c r="CM5" s="22">
        <v>0</v>
      </c>
      <c r="CN5" s="22">
        <v>0</v>
      </c>
      <c r="CO5" s="22">
        <v>0</v>
      </c>
      <c r="CP5" s="22">
        <v>0</v>
      </c>
      <c r="CQ5" s="22">
        <v>0</v>
      </c>
      <c r="CR5" s="22">
        <v>0</v>
      </c>
      <c r="CS5" s="22">
        <v>0</v>
      </c>
      <c r="CT5" s="22">
        <v>0</v>
      </c>
      <c r="CU5" s="22">
        <v>0</v>
      </c>
      <c r="CV5" s="22">
        <v>0</v>
      </c>
      <c r="CW5" s="22">
        <v>0</v>
      </c>
      <c r="CX5" s="22">
        <v>0</v>
      </c>
      <c r="CY5" s="22">
        <v>0</v>
      </c>
      <c r="CZ5" s="22">
        <v>0</v>
      </c>
      <c r="DA5" s="22">
        <v>0</v>
      </c>
      <c r="DB5" s="22">
        <v>0</v>
      </c>
      <c r="DC5" s="22">
        <v>0</v>
      </c>
    </row>
    <row r="6" spans="1:107" x14ac:dyDescent="0.25">
      <c r="A6" s="24" t="s">
        <v>108</v>
      </c>
      <c r="B6" s="24" t="s">
        <v>109</v>
      </c>
      <c r="C6" s="24" t="s">
        <v>113</v>
      </c>
      <c r="D6" s="23">
        <v>8.3782999999999994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8.3782999999999994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3">
        <v>0</v>
      </c>
      <c r="BY6" s="23">
        <v>0</v>
      </c>
      <c r="BZ6" s="23">
        <v>0</v>
      </c>
      <c r="CA6" s="23">
        <v>0</v>
      </c>
      <c r="CB6" s="23">
        <v>0</v>
      </c>
      <c r="CC6" s="23">
        <v>0</v>
      </c>
      <c r="CD6" s="23">
        <v>0</v>
      </c>
      <c r="CE6" s="23">
        <v>0</v>
      </c>
      <c r="CF6" s="23">
        <v>0</v>
      </c>
      <c r="CG6" s="23">
        <v>0</v>
      </c>
      <c r="CH6" s="23">
        <v>0</v>
      </c>
      <c r="CI6" s="23">
        <v>0</v>
      </c>
      <c r="CJ6" s="23">
        <v>0</v>
      </c>
      <c r="CK6" s="23">
        <v>0</v>
      </c>
      <c r="CL6" s="23">
        <v>0</v>
      </c>
      <c r="CM6" s="23">
        <v>0</v>
      </c>
      <c r="CN6" s="23">
        <v>0</v>
      </c>
      <c r="CO6" s="23">
        <v>0</v>
      </c>
      <c r="CP6" s="23">
        <v>0</v>
      </c>
      <c r="CQ6" s="23">
        <v>0</v>
      </c>
      <c r="CR6" s="23">
        <v>0</v>
      </c>
      <c r="CS6" s="23">
        <v>0</v>
      </c>
      <c r="CT6" s="23">
        <v>0</v>
      </c>
      <c r="CU6" s="23">
        <v>0</v>
      </c>
      <c r="CV6" s="23">
        <v>0</v>
      </c>
      <c r="CW6" s="23">
        <v>0</v>
      </c>
      <c r="CX6" s="23">
        <v>0</v>
      </c>
      <c r="CY6" s="23">
        <v>0</v>
      </c>
      <c r="CZ6" s="23">
        <v>0</v>
      </c>
      <c r="DA6" s="23">
        <v>0</v>
      </c>
      <c r="DB6" s="23">
        <v>0</v>
      </c>
      <c r="DC6" s="23">
        <v>0</v>
      </c>
    </row>
    <row r="7" spans="1:107" x14ac:dyDescent="0.25">
      <c r="A7" s="21" t="s">
        <v>108</v>
      </c>
      <c r="B7" s="21" t="s">
        <v>109</v>
      </c>
      <c r="C7" s="21" t="s">
        <v>114</v>
      </c>
      <c r="D7" s="22">
        <v>11.7567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0</v>
      </c>
      <c r="CD7" s="22">
        <v>0</v>
      </c>
      <c r="CE7" s="22">
        <v>0</v>
      </c>
      <c r="CF7" s="22">
        <v>0</v>
      </c>
      <c r="CG7" s="22">
        <v>0</v>
      </c>
      <c r="CH7" s="22">
        <v>0</v>
      </c>
      <c r="CI7" s="22">
        <v>0</v>
      </c>
      <c r="CJ7" s="22">
        <v>0</v>
      </c>
      <c r="CK7" s="22">
        <v>0</v>
      </c>
      <c r="CL7" s="22">
        <v>0</v>
      </c>
      <c r="CM7" s="22">
        <v>0</v>
      </c>
      <c r="CN7" s="22">
        <v>0</v>
      </c>
      <c r="CO7" s="22">
        <v>0</v>
      </c>
      <c r="CP7" s="22">
        <v>0</v>
      </c>
      <c r="CQ7" s="22">
        <v>0</v>
      </c>
      <c r="CR7" s="22">
        <v>0</v>
      </c>
      <c r="CS7" s="22">
        <v>0</v>
      </c>
      <c r="CT7" s="22">
        <v>0</v>
      </c>
      <c r="CU7" s="22">
        <v>0</v>
      </c>
      <c r="CV7" s="22">
        <v>0</v>
      </c>
      <c r="CW7" s="22">
        <v>0</v>
      </c>
      <c r="CX7" s="22">
        <v>0</v>
      </c>
      <c r="CY7" s="22">
        <v>0</v>
      </c>
      <c r="CZ7" s="22">
        <v>0</v>
      </c>
      <c r="DA7" s="22">
        <v>0</v>
      </c>
      <c r="DB7" s="22">
        <v>0</v>
      </c>
      <c r="DC7" s="22">
        <v>0</v>
      </c>
    </row>
    <row r="8" spans="1:107" x14ac:dyDescent="0.25">
      <c r="A8" s="24" t="s">
        <v>108</v>
      </c>
      <c r="B8" s="24" t="s">
        <v>109</v>
      </c>
      <c r="C8" s="24" t="s">
        <v>115</v>
      </c>
      <c r="D8" s="23">
        <v>94.707700000000017</v>
      </c>
      <c r="E8" s="23">
        <v>0</v>
      </c>
      <c r="F8" s="23">
        <v>5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6.7297000000000002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5.8108000000000004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3">
        <v>0</v>
      </c>
      <c r="BY8" s="23">
        <v>0</v>
      </c>
      <c r="BZ8" s="23">
        <v>0</v>
      </c>
      <c r="CA8" s="23">
        <v>0</v>
      </c>
      <c r="CB8" s="23">
        <v>0</v>
      </c>
      <c r="CC8" s="23">
        <v>0</v>
      </c>
      <c r="CD8" s="23">
        <v>0</v>
      </c>
      <c r="CE8" s="23">
        <v>0</v>
      </c>
      <c r="CF8" s="23">
        <v>0</v>
      </c>
      <c r="CG8" s="23">
        <v>0</v>
      </c>
      <c r="CH8" s="23">
        <v>0</v>
      </c>
      <c r="CI8" s="23">
        <v>0</v>
      </c>
      <c r="CJ8" s="23">
        <v>0</v>
      </c>
      <c r="CK8" s="23">
        <v>0</v>
      </c>
      <c r="CL8" s="23">
        <v>0</v>
      </c>
      <c r="CM8" s="23">
        <v>0</v>
      </c>
      <c r="CN8" s="23">
        <v>0</v>
      </c>
      <c r="CO8" s="23">
        <v>0</v>
      </c>
      <c r="CP8" s="23">
        <v>0</v>
      </c>
      <c r="CQ8" s="23">
        <v>0</v>
      </c>
      <c r="CR8" s="23">
        <v>0</v>
      </c>
      <c r="CS8" s="23">
        <v>0</v>
      </c>
      <c r="CT8" s="23">
        <v>0</v>
      </c>
      <c r="CU8" s="23">
        <v>0</v>
      </c>
      <c r="CV8" s="23">
        <v>0</v>
      </c>
      <c r="CW8" s="23">
        <v>0</v>
      </c>
      <c r="CX8" s="23">
        <v>0</v>
      </c>
      <c r="CY8" s="23">
        <v>0</v>
      </c>
      <c r="CZ8" s="23">
        <v>0</v>
      </c>
      <c r="DA8" s="23">
        <v>0</v>
      </c>
      <c r="DB8" s="23">
        <v>0</v>
      </c>
      <c r="DC8" s="23">
        <v>0</v>
      </c>
    </row>
    <row r="9" spans="1:107" x14ac:dyDescent="0.25">
      <c r="A9" s="21" t="s">
        <v>108</v>
      </c>
      <c r="B9" s="21" t="s">
        <v>109</v>
      </c>
      <c r="C9" s="21" t="s">
        <v>116</v>
      </c>
      <c r="D9" s="22">
        <v>178.60073267739094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49.574435482999995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5.8918999999999997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7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13.270200000000001</v>
      </c>
      <c r="DC9" s="22">
        <v>0</v>
      </c>
    </row>
    <row r="10" spans="1:107" x14ac:dyDescent="0.25">
      <c r="A10" s="24" t="s">
        <v>108</v>
      </c>
      <c r="B10" s="24" t="s">
        <v>109</v>
      </c>
      <c r="C10" s="24" t="s">
        <v>117</v>
      </c>
      <c r="D10" s="23">
        <v>1395.5927753092121</v>
      </c>
      <c r="E10" s="23">
        <v>9.3513999999999999</v>
      </c>
      <c r="F10" s="23">
        <v>28.87567629243555</v>
      </c>
      <c r="G10" s="23">
        <v>0</v>
      </c>
      <c r="H10" s="23">
        <v>0</v>
      </c>
      <c r="I10" s="23">
        <v>8.1081000000000003</v>
      </c>
      <c r="J10" s="23">
        <v>0</v>
      </c>
      <c r="K10" s="23">
        <v>7.6279537732215363</v>
      </c>
      <c r="L10" s="23">
        <v>15.2058</v>
      </c>
      <c r="M10" s="23">
        <v>13.149809677</v>
      </c>
      <c r="N10" s="23">
        <v>0</v>
      </c>
      <c r="O10" s="23">
        <v>0</v>
      </c>
      <c r="P10" s="23">
        <v>0</v>
      </c>
      <c r="Q10" s="23">
        <v>23.525216129032263</v>
      </c>
      <c r="R10" s="23">
        <v>15.631289831565814</v>
      </c>
      <c r="S10" s="23">
        <v>0</v>
      </c>
      <c r="T10" s="23">
        <v>0</v>
      </c>
      <c r="U10" s="23">
        <v>7.3222511540860884</v>
      </c>
      <c r="V10" s="23">
        <v>0</v>
      </c>
      <c r="W10" s="23">
        <v>13.212324516531503</v>
      </c>
      <c r="X10" s="23">
        <v>0</v>
      </c>
      <c r="Y10" s="23">
        <v>8.4324000000000012</v>
      </c>
      <c r="Z10" s="23">
        <v>0</v>
      </c>
      <c r="AA10" s="23">
        <v>7.0602362445414855</v>
      </c>
      <c r="AB10" s="23">
        <v>27.266428258743602</v>
      </c>
      <c r="AC10" s="23">
        <v>8.8377999999999997</v>
      </c>
      <c r="AD10" s="23">
        <v>8.0692202287743466</v>
      </c>
      <c r="AE10" s="23">
        <v>6.4459999999999997</v>
      </c>
      <c r="AF10" s="23">
        <v>0</v>
      </c>
      <c r="AG10" s="23">
        <v>11.470936743605741</v>
      </c>
      <c r="AH10" s="23">
        <v>8.3783999999999992</v>
      </c>
      <c r="AI10" s="23">
        <v>0</v>
      </c>
      <c r="AJ10" s="23">
        <v>7.1958000000000002</v>
      </c>
      <c r="AK10" s="23">
        <v>19.890644104803492</v>
      </c>
      <c r="AL10" s="23">
        <v>0</v>
      </c>
      <c r="AM10" s="23">
        <v>22.700208608858389</v>
      </c>
      <c r="AN10" s="23">
        <v>6.0674999999999999</v>
      </c>
      <c r="AO10" s="23">
        <v>19.702700000000004</v>
      </c>
      <c r="AP10" s="23">
        <v>8.6816732014569471</v>
      </c>
      <c r="AQ10" s="23">
        <v>10.184640441080012</v>
      </c>
      <c r="AR10" s="23">
        <v>14.539335483000002</v>
      </c>
      <c r="AS10" s="23">
        <v>0</v>
      </c>
      <c r="AT10" s="23">
        <v>0</v>
      </c>
      <c r="AU10" s="23">
        <v>6.2997787897691833</v>
      </c>
      <c r="AV10" s="23">
        <v>8.9923958203368688</v>
      </c>
      <c r="AW10" s="23">
        <v>6.8611000000000004</v>
      </c>
      <c r="AX10" s="23">
        <v>6.428306425452277</v>
      </c>
      <c r="AY10" s="23">
        <v>6.2432999999999996</v>
      </c>
      <c r="AZ10" s="23">
        <v>5.8108000000000004</v>
      </c>
      <c r="BA10" s="23">
        <v>13.195710122684748</v>
      </c>
      <c r="BB10" s="23">
        <v>321.59729494943525</v>
      </c>
      <c r="BC10" s="23">
        <v>10.425522580000001</v>
      </c>
      <c r="BD10" s="23">
        <v>0</v>
      </c>
      <c r="BE10" s="23">
        <v>0</v>
      </c>
      <c r="BF10" s="23">
        <v>6.2225301933873993</v>
      </c>
      <c r="BG10" s="23">
        <v>6.8108000000000004</v>
      </c>
      <c r="BH10" s="23">
        <v>9.5636620167830486</v>
      </c>
      <c r="BI10" s="23">
        <v>0</v>
      </c>
      <c r="BJ10" s="23">
        <v>5.057217092950717</v>
      </c>
      <c r="BK10" s="23">
        <v>10.419973567923607</v>
      </c>
      <c r="BL10" s="23">
        <v>0</v>
      </c>
      <c r="BM10" s="23">
        <v>5.7829628115990985</v>
      </c>
      <c r="BN10" s="23">
        <v>0</v>
      </c>
      <c r="BO10" s="23">
        <v>7.2431999999999999</v>
      </c>
      <c r="BP10" s="23">
        <v>15.644506425452278</v>
      </c>
      <c r="BQ10" s="23">
        <v>0</v>
      </c>
      <c r="BR10" s="23">
        <v>41.038035612056099</v>
      </c>
      <c r="BS10" s="23">
        <v>6.6215999999999999</v>
      </c>
      <c r="BT10" s="23">
        <v>17.442481292663931</v>
      </c>
      <c r="BU10" s="23">
        <v>0</v>
      </c>
      <c r="BV10" s="23">
        <v>0</v>
      </c>
      <c r="BW10" s="23">
        <v>0</v>
      </c>
      <c r="BX10" s="23">
        <v>0</v>
      </c>
      <c r="BY10" s="23">
        <v>0</v>
      </c>
      <c r="BZ10" s="23">
        <v>0</v>
      </c>
      <c r="CA10" s="23">
        <v>8.0881856529735572</v>
      </c>
      <c r="CB10" s="23">
        <v>9.0566258064516134</v>
      </c>
      <c r="CC10" s="23">
        <v>22.633825178596581</v>
      </c>
      <c r="CD10" s="23">
        <v>15.756800000000004</v>
      </c>
      <c r="CE10" s="23">
        <v>14.972748910200723</v>
      </c>
      <c r="CF10" s="23">
        <v>0</v>
      </c>
      <c r="CG10" s="23">
        <v>15.520335483</v>
      </c>
      <c r="CH10" s="23">
        <v>8.9458000000000002</v>
      </c>
      <c r="CI10" s="23">
        <v>13.208000499064253</v>
      </c>
      <c r="CJ10" s="23">
        <v>5.0538999999999996</v>
      </c>
      <c r="CK10" s="23">
        <v>0</v>
      </c>
      <c r="CL10" s="23">
        <v>0</v>
      </c>
      <c r="CM10" s="23">
        <v>0</v>
      </c>
      <c r="CN10" s="23">
        <v>0</v>
      </c>
      <c r="CO10" s="23">
        <v>11.361778914535247</v>
      </c>
      <c r="CP10" s="23">
        <v>7.1080000000000005</v>
      </c>
      <c r="CQ10" s="23">
        <v>7.4218999999999999</v>
      </c>
      <c r="CR10" s="23">
        <v>11.899088771054274</v>
      </c>
      <c r="CS10" s="23">
        <v>0</v>
      </c>
      <c r="CT10" s="23">
        <v>7.8627999999999982</v>
      </c>
      <c r="CU10" s="23">
        <v>0</v>
      </c>
      <c r="CV10" s="23">
        <v>7.9163774190000007</v>
      </c>
      <c r="CW10" s="23">
        <v>10.204836494073612</v>
      </c>
      <c r="CX10" s="23">
        <v>19.800406539065325</v>
      </c>
      <c r="CY10" s="23">
        <v>0</v>
      </c>
      <c r="CZ10" s="23">
        <v>14.298406425452276</v>
      </c>
      <c r="DA10" s="23">
        <v>0</v>
      </c>
      <c r="DB10" s="23">
        <v>60.844398192904421</v>
      </c>
      <c r="DC10" s="23">
        <v>0</v>
      </c>
    </row>
    <row r="11" spans="1:107" x14ac:dyDescent="0.25">
      <c r="A11" s="21" t="s">
        <v>108</v>
      </c>
      <c r="B11" s="21" t="s">
        <v>109</v>
      </c>
      <c r="C11" s="21" t="s">
        <v>118</v>
      </c>
      <c r="D11" s="22">
        <v>14.174026346872116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12.092926346872115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0</v>
      </c>
      <c r="CL11" s="22">
        <v>0</v>
      </c>
      <c r="CM11" s="22">
        <v>0</v>
      </c>
      <c r="CN11" s="22">
        <v>0</v>
      </c>
      <c r="CO11" s="22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2">
        <v>0</v>
      </c>
    </row>
    <row r="12" spans="1:107" x14ac:dyDescent="0.25">
      <c r="A12" s="24" t="s">
        <v>108</v>
      </c>
      <c r="B12" s="24" t="s">
        <v>109</v>
      </c>
      <c r="C12" s="24" t="s">
        <v>119</v>
      </c>
      <c r="D12" s="23">
        <v>1523.5397131182583</v>
      </c>
      <c r="E12" s="23">
        <v>16</v>
      </c>
      <c r="F12" s="23">
        <v>30</v>
      </c>
      <c r="G12" s="23">
        <v>6</v>
      </c>
      <c r="H12" s="23">
        <v>0</v>
      </c>
      <c r="I12" s="23">
        <v>0</v>
      </c>
      <c r="J12" s="23">
        <v>15</v>
      </c>
      <c r="K12" s="23">
        <v>0</v>
      </c>
      <c r="L12" s="23">
        <v>14</v>
      </c>
      <c r="M12" s="23">
        <v>8</v>
      </c>
      <c r="N12" s="23">
        <v>6</v>
      </c>
      <c r="O12" s="23">
        <v>0</v>
      </c>
      <c r="P12" s="23">
        <v>5</v>
      </c>
      <c r="Q12" s="23">
        <v>17</v>
      </c>
      <c r="R12" s="23">
        <v>5</v>
      </c>
      <c r="S12" s="23">
        <v>0</v>
      </c>
      <c r="T12" s="23">
        <v>5.8648643709616692</v>
      </c>
      <c r="U12" s="23">
        <v>12.021834061135371</v>
      </c>
      <c r="V12" s="23">
        <v>8</v>
      </c>
      <c r="W12" s="23">
        <v>16</v>
      </c>
      <c r="X12" s="23">
        <v>31.5946</v>
      </c>
      <c r="Y12" s="23">
        <v>13</v>
      </c>
      <c r="Z12" s="23">
        <v>8</v>
      </c>
      <c r="AA12" s="23">
        <v>10</v>
      </c>
      <c r="AB12" s="23">
        <v>41.864899999999999</v>
      </c>
      <c r="AC12" s="23">
        <v>27.8108</v>
      </c>
      <c r="AD12" s="23">
        <v>7</v>
      </c>
      <c r="AE12" s="23">
        <v>9.9459</v>
      </c>
      <c r="AF12" s="23">
        <v>8.1138000000000012</v>
      </c>
      <c r="AG12" s="23">
        <v>22.911100000000001</v>
      </c>
      <c r="AH12" s="23">
        <v>21</v>
      </c>
      <c r="AI12" s="23">
        <v>0</v>
      </c>
      <c r="AJ12" s="23">
        <v>8</v>
      </c>
      <c r="AK12" s="23">
        <v>10</v>
      </c>
      <c r="AL12" s="23">
        <v>0</v>
      </c>
      <c r="AM12" s="23">
        <v>17</v>
      </c>
      <c r="AN12" s="23">
        <v>7.8377999999999997</v>
      </c>
      <c r="AO12" s="23">
        <v>27</v>
      </c>
      <c r="AP12" s="23">
        <v>25</v>
      </c>
      <c r="AQ12" s="23">
        <v>20.053025577043044</v>
      </c>
      <c r="AR12" s="23">
        <v>15</v>
      </c>
      <c r="AS12" s="23">
        <v>14</v>
      </c>
      <c r="AT12" s="23">
        <v>21</v>
      </c>
      <c r="AU12" s="23">
        <v>0</v>
      </c>
      <c r="AV12" s="23">
        <v>5.7702999999999998</v>
      </c>
      <c r="AW12" s="23">
        <v>8</v>
      </c>
      <c r="AX12" s="23">
        <v>7</v>
      </c>
      <c r="AY12" s="23">
        <v>13.918900000000001</v>
      </c>
      <c r="AZ12" s="23">
        <v>8</v>
      </c>
      <c r="BA12" s="23">
        <v>24</v>
      </c>
      <c r="BB12" s="23">
        <v>121.62161024147821</v>
      </c>
      <c r="BC12" s="23">
        <v>8.8649000000000004</v>
      </c>
      <c r="BD12" s="23">
        <v>0</v>
      </c>
      <c r="BE12" s="23">
        <v>0</v>
      </c>
      <c r="BF12" s="23">
        <v>5.9268000000000001</v>
      </c>
      <c r="BG12" s="23">
        <v>16</v>
      </c>
      <c r="BH12" s="23">
        <v>23.756029819089203</v>
      </c>
      <c r="BI12" s="23">
        <v>0</v>
      </c>
      <c r="BJ12" s="23">
        <v>12.134025464232129</v>
      </c>
      <c r="BK12" s="23">
        <v>0</v>
      </c>
      <c r="BL12" s="23">
        <v>14.729664370961668</v>
      </c>
      <c r="BM12" s="23">
        <v>10</v>
      </c>
      <c r="BN12" s="23">
        <v>5</v>
      </c>
      <c r="BO12" s="23">
        <v>9</v>
      </c>
      <c r="BP12" s="23">
        <v>19.851400000000002</v>
      </c>
      <c r="BQ12" s="23">
        <v>0</v>
      </c>
      <c r="BR12" s="23">
        <v>45</v>
      </c>
      <c r="BS12" s="23">
        <v>10.8919</v>
      </c>
      <c r="BT12" s="23">
        <v>25.864899999999999</v>
      </c>
      <c r="BU12" s="23">
        <v>8</v>
      </c>
      <c r="BV12" s="23">
        <v>0</v>
      </c>
      <c r="BW12" s="23">
        <v>0</v>
      </c>
      <c r="BX12" s="23">
        <v>0</v>
      </c>
      <c r="BY12" s="23">
        <v>0</v>
      </c>
      <c r="BZ12" s="23">
        <v>0</v>
      </c>
      <c r="CA12" s="23">
        <v>11.8649</v>
      </c>
      <c r="CB12" s="23">
        <v>6</v>
      </c>
      <c r="CC12" s="23">
        <v>17</v>
      </c>
      <c r="CD12" s="23">
        <v>13.779199999999999</v>
      </c>
      <c r="CE12" s="23">
        <v>7</v>
      </c>
      <c r="CF12" s="23">
        <v>0</v>
      </c>
      <c r="CG12" s="23">
        <v>32</v>
      </c>
      <c r="CH12" s="23">
        <v>22.933199999999999</v>
      </c>
      <c r="CI12" s="23">
        <v>13</v>
      </c>
      <c r="CJ12" s="23">
        <v>14.925675258222389</v>
      </c>
      <c r="CK12" s="23">
        <v>8.8377999999999997</v>
      </c>
      <c r="CL12" s="23">
        <v>10.021834061135372</v>
      </c>
      <c r="CM12" s="23">
        <v>0</v>
      </c>
      <c r="CN12" s="23">
        <v>8</v>
      </c>
      <c r="CO12" s="23">
        <v>10</v>
      </c>
      <c r="CP12" s="23">
        <v>23.135100022452889</v>
      </c>
      <c r="CQ12" s="23">
        <v>16.675710508163746</v>
      </c>
      <c r="CR12" s="23">
        <v>16</v>
      </c>
      <c r="CS12" s="23">
        <v>17.366399999999999</v>
      </c>
      <c r="CT12" s="23">
        <v>15</v>
      </c>
      <c r="CU12" s="23">
        <v>10.999999494537368</v>
      </c>
      <c r="CV12" s="23">
        <v>13</v>
      </c>
      <c r="CW12" s="23">
        <v>8</v>
      </c>
      <c r="CX12" s="23">
        <v>38.405364325256457</v>
      </c>
      <c r="CY12" s="23">
        <v>9</v>
      </c>
      <c r="CZ12" s="23">
        <v>22.8108</v>
      </c>
      <c r="DA12" s="23">
        <v>12</v>
      </c>
      <c r="DB12" s="23">
        <v>71.162150769176094</v>
      </c>
      <c r="DC12" s="23">
        <v>0</v>
      </c>
    </row>
    <row r="13" spans="1:107" x14ac:dyDescent="0.25">
      <c r="A13" s="21" t="s">
        <v>108</v>
      </c>
      <c r="B13" s="21" t="s">
        <v>109</v>
      </c>
      <c r="C13" s="21" t="s">
        <v>120</v>
      </c>
      <c r="D13" s="22">
        <v>38.338462185938482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</row>
    <row r="14" spans="1:107" x14ac:dyDescent="0.25">
      <c r="A14" s="24" t="s">
        <v>108</v>
      </c>
      <c r="B14" s="24" t="s">
        <v>109</v>
      </c>
      <c r="C14" s="24" t="s">
        <v>121</v>
      </c>
      <c r="D14" s="23">
        <v>92.149285445716941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92.149285445716941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3">
        <v>0</v>
      </c>
      <c r="CA14" s="23">
        <v>0</v>
      </c>
      <c r="CB14" s="23">
        <v>0</v>
      </c>
      <c r="CC14" s="23">
        <v>0</v>
      </c>
      <c r="CD14" s="23">
        <v>0</v>
      </c>
      <c r="CE14" s="23">
        <v>0</v>
      </c>
      <c r="CF14" s="23">
        <v>0</v>
      </c>
      <c r="CG14" s="23">
        <v>0</v>
      </c>
      <c r="CH14" s="23">
        <v>0</v>
      </c>
      <c r="CI14" s="23">
        <v>0</v>
      </c>
      <c r="CJ14" s="23">
        <v>0</v>
      </c>
      <c r="CK14" s="23">
        <v>0</v>
      </c>
      <c r="CL14" s="23">
        <v>0</v>
      </c>
      <c r="CM14" s="23">
        <v>0</v>
      </c>
      <c r="CN14" s="23">
        <v>0</v>
      </c>
      <c r="CO14" s="23">
        <v>0</v>
      </c>
      <c r="CP14" s="23">
        <v>0</v>
      </c>
      <c r="CQ14" s="23">
        <v>0</v>
      </c>
      <c r="CR14" s="23">
        <v>0</v>
      </c>
      <c r="CS14" s="23">
        <v>0</v>
      </c>
      <c r="CT14" s="23">
        <v>0</v>
      </c>
      <c r="CU14" s="23">
        <v>0</v>
      </c>
      <c r="CV14" s="23">
        <v>0</v>
      </c>
      <c r="CW14" s="23">
        <v>0</v>
      </c>
      <c r="CX14" s="23">
        <v>0</v>
      </c>
      <c r="CY14" s="23">
        <v>0</v>
      </c>
      <c r="CZ14" s="23">
        <v>0</v>
      </c>
      <c r="DA14" s="23">
        <v>0</v>
      </c>
      <c r="DB14" s="23">
        <v>0</v>
      </c>
      <c r="DC14" s="23">
        <v>0</v>
      </c>
    </row>
    <row r="15" spans="1:107" x14ac:dyDescent="0.25">
      <c r="A15" s="21" t="s">
        <v>108</v>
      </c>
      <c r="B15" s="21" t="s">
        <v>109</v>
      </c>
      <c r="C15" s="21" t="s">
        <v>122</v>
      </c>
      <c r="D15" s="22">
        <v>42.017026765310796</v>
      </c>
      <c r="E15" s="22">
        <v>0</v>
      </c>
      <c r="F15" s="22">
        <v>5.9188999999999998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</row>
    <row r="16" spans="1:107" x14ac:dyDescent="0.25">
      <c r="A16" s="24" t="s">
        <v>108</v>
      </c>
      <c r="B16" s="24" t="s">
        <v>109</v>
      </c>
      <c r="C16" s="24" t="s">
        <v>123</v>
      </c>
      <c r="D16" s="23">
        <v>429.56690192584568</v>
      </c>
      <c r="E16" s="23">
        <v>0</v>
      </c>
      <c r="F16" s="23">
        <v>11</v>
      </c>
      <c r="G16" s="23">
        <v>0</v>
      </c>
      <c r="H16" s="23">
        <v>0</v>
      </c>
      <c r="I16" s="23">
        <v>0</v>
      </c>
      <c r="J16" s="23">
        <v>8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17.459499999999998</v>
      </c>
      <c r="R16" s="23">
        <v>8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6.8649000000000004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8.8108000000000004</v>
      </c>
      <c r="AU16" s="23">
        <v>0</v>
      </c>
      <c r="AV16" s="23">
        <v>0</v>
      </c>
      <c r="AW16" s="23">
        <v>0</v>
      </c>
      <c r="AX16" s="23">
        <v>0</v>
      </c>
      <c r="AY16" s="23">
        <v>6</v>
      </c>
      <c r="AZ16" s="23">
        <v>0</v>
      </c>
      <c r="BA16" s="23">
        <v>0</v>
      </c>
      <c r="BB16" s="23">
        <v>92.748771561525672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6.1487000000000007</v>
      </c>
      <c r="BK16" s="23">
        <v>5</v>
      </c>
      <c r="BL16" s="23">
        <v>0</v>
      </c>
      <c r="BM16" s="23">
        <v>0</v>
      </c>
      <c r="BN16" s="23">
        <v>0</v>
      </c>
      <c r="BO16" s="23">
        <v>0</v>
      </c>
      <c r="BP16" s="23">
        <v>11.365</v>
      </c>
      <c r="BQ16" s="23">
        <v>0</v>
      </c>
      <c r="BR16" s="23">
        <v>24.605470967000002</v>
      </c>
      <c r="BS16" s="23">
        <v>0</v>
      </c>
      <c r="BT16" s="23">
        <v>7.8649000000000004</v>
      </c>
      <c r="BU16" s="23">
        <v>0</v>
      </c>
      <c r="BV16" s="23">
        <v>0</v>
      </c>
      <c r="BW16" s="23">
        <v>0</v>
      </c>
      <c r="BX16" s="23">
        <v>0</v>
      </c>
      <c r="BY16" s="23">
        <v>0</v>
      </c>
      <c r="BZ16" s="23">
        <v>0</v>
      </c>
      <c r="CA16" s="23">
        <v>0</v>
      </c>
      <c r="CB16" s="23">
        <v>0</v>
      </c>
      <c r="CC16" s="23">
        <v>5.0499981908920777</v>
      </c>
      <c r="CD16" s="23">
        <v>0</v>
      </c>
      <c r="CE16" s="23">
        <v>0</v>
      </c>
      <c r="CF16" s="23">
        <v>0</v>
      </c>
      <c r="CG16" s="23">
        <v>13</v>
      </c>
      <c r="CH16" s="23">
        <v>0</v>
      </c>
      <c r="CI16" s="23">
        <v>5</v>
      </c>
      <c r="CJ16" s="23">
        <v>0</v>
      </c>
      <c r="CK16" s="23">
        <v>0</v>
      </c>
      <c r="CL16" s="23">
        <v>0</v>
      </c>
      <c r="CM16" s="23">
        <v>0</v>
      </c>
      <c r="CN16" s="23">
        <v>0</v>
      </c>
      <c r="CO16" s="23">
        <v>0</v>
      </c>
      <c r="CP16" s="23">
        <v>0</v>
      </c>
      <c r="CQ16" s="23">
        <v>0</v>
      </c>
      <c r="CR16" s="23">
        <v>0</v>
      </c>
      <c r="CS16" s="23">
        <v>0</v>
      </c>
      <c r="CT16" s="23">
        <v>0</v>
      </c>
      <c r="CU16" s="23">
        <v>0</v>
      </c>
      <c r="CV16" s="23">
        <v>0</v>
      </c>
      <c r="CW16" s="23">
        <v>0</v>
      </c>
      <c r="CX16" s="23">
        <v>10.513400000000001</v>
      </c>
      <c r="CY16" s="23">
        <v>0</v>
      </c>
      <c r="CZ16" s="23">
        <v>5.2641322426097501</v>
      </c>
      <c r="DA16" s="23">
        <v>0</v>
      </c>
      <c r="DB16" s="23">
        <v>40.432300000000005</v>
      </c>
      <c r="DC16" s="23">
        <v>0</v>
      </c>
    </row>
    <row r="17" spans="1:107" x14ac:dyDescent="0.25">
      <c r="A17" s="21" t="s">
        <v>108</v>
      </c>
      <c r="B17" s="21" t="s">
        <v>109</v>
      </c>
      <c r="C17" s="21" t="s">
        <v>124</v>
      </c>
      <c r="D17" s="22">
        <v>46.164540611353708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0</v>
      </c>
      <c r="CQ17" s="22">
        <v>0</v>
      </c>
      <c r="CR17" s="22">
        <v>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6.6757000000000009</v>
      </c>
      <c r="CY17" s="22">
        <v>0</v>
      </c>
      <c r="CZ17" s="22">
        <v>0</v>
      </c>
      <c r="DA17" s="22">
        <v>0</v>
      </c>
      <c r="DB17" s="22">
        <v>0</v>
      </c>
      <c r="DC17" s="22">
        <v>0</v>
      </c>
    </row>
    <row r="18" spans="1:107" x14ac:dyDescent="0.25">
      <c r="A18" s="24" t="s">
        <v>108</v>
      </c>
      <c r="B18" s="24" t="s">
        <v>109</v>
      </c>
      <c r="C18" s="24" t="s">
        <v>125</v>
      </c>
      <c r="D18" s="23">
        <v>17414.520168314553</v>
      </c>
      <c r="E18" s="23">
        <v>229.59171284424144</v>
      </c>
      <c r="F18" s="23">
        <v>495.21487820106415</v>
      </c>
      <c r="G18" s="23">
        <v>107.30709201497191</v>
      </c>
      <c r="H18" s="23">
        <v>81.065482415615094</v>
      </c>
      <c r="I18" s="23">
        <v>106.04430000000002</v>
      </c>
      <c r="J18" s="23">
        <v>254.25942777949183</v>
      </c>
      <c r="K18" s="23">
        <v>50.159009897063193</v>
      </c>
      <c r="L18" s="23">
        <v>190.20700306016096</v>
      </c>
      <c r="M18" s="23">
        <v>127.28540043738126</v>
      </c>
      <c r="N18" s="23">
        <v>88.719142689989113</v>
      </c>
      <c r="O18" s="23">
        <v>38.965852478702196</v>
      </c>
      <c r="P18" s="23">
        <v>129.63658908400339</v>
      </c>
      <c r="Q18" s="23">
        <v>325.93389638840557</v>
      </c>
      <c r="R18" s="23">
        <v>194.59983201396278</v>
      </c>
      <c r="S18" s="23">
        <v>13.575966562694948</v>
      </c>
      <c r="T18" s="23">
        <v>121.17659327430613</v>
      </c>
      <c r="U18" s="23">
        <v>111.47521656067228</v>
      </c>
      <c r="V18" s="23">
        <v>152.17397450859886</v>
      </c>
      <c r="W18" s="23">
        <v>170.82430000000002</v>
      </c>
      <c r="X18" s="23">
        <v>112.78278521054385</v>
      </c>
      <c r="Y18" s="23">
        <v>171.11826897687919</v>
      </c>
      <c r="Z18" s="23">
        <v>147.37349139238032</v>
      </c>
      <c r="AA18" s="23">
        <v>110.22969999999999</v>
      </c>
      <c r="AB18" s="23">
        <v>230.87437101772312</v>
      </c>
      <c r="AC18" s="23">
        <v>216.5043488571944</v>
      </c>
      <c r="AD18" s="23">
        <v>99.067477414317949</v>
      </c>
      <c r="AE18" s="23">
        <v>132.691602678772</v>
      </c>
      <c r="AF18" s="23">
        <v>104.43241662307742</v>
      </c>
      <c r="AG18" s="23">
        <v>260.68823515141213</v>
      </c>
      <c r="AH18" s="23">
        <v>177.088443169058</v>
      </c>
      <c r="AI18" s="23">
        <v>137.36466173185372</v>
      </c>
      <c r="AJ18" s="23">
        <v>84.651985408129576</v>
      </c>
      <c r="AK18" s="23">
        <v>232.37051409962788</v>
      </c>
      <c r="AL18" s="23">
        <v>110.3107</v>
      </c>
      <c r="AM18" s="23">
        <v>155.82141600892572</v>
      </c>
      <c r="AN18" s="23">
        <v>180.53696219588267</v>
      </c>
      <c r="AO18" s="23">
        <v>250.83580837779192</v>
      </c>
      <c r="AP18" s="23">
        <v>256.80767823179298</v>
      </c>
      <c r="AQ18" s="23">
        <v>152.63190062171876</v>
      </c>
      <c r="AR18" s="23">
        <v>198.6484135557514</v>
      </c>
      <c r="AS18" s="23">
        <v>202.60343300581272</v>
      </c>
      <c r="AT18" s="23">
        <v>212.05846852936457</v>
      </c>
      <c r="AU18" s="23">
        <v>72.93317929566507</v>
      </c>
      <c r="AV18" s="23">
        <v>106.45652214982084</v>
      </c>
      <c r="AW18" s="23">
        <v>77.180216059317956</v>
      </c>
      <c r="AX18" s="23">
        <v>109.90038202226415</v>
      </c>
      <c r="AY18" s="23">
        <v>175.40760235492675</v>
      </c>
      <c r="AZ18" s="23">
        <v>79.862542399059848</v>
      </c>
      <c r="BA18" s="23">
        <v>273.24803831755662</v>
      </c>
      <c r="BB18" s="23">
        <v>1534.5918980625199</v>
      </c>
      <c r="BC18" s="23">
        <v>209.33960281674806</v>
      </c>
      <c r="BD18" s="23">
        <v>42.364899999999999</v>
      </c>
      <c r="BE18" s="23">
        <v>67.517097977458548</v>
      </c>
      <c r="BF18" s="23">
        <v>32.419195882719897</v>
      </c>
      <c r="BG18" s="23">
        <v>170.30280823595535</v>
      </c>
      <c r="BH18" s="23">
        <v>171.44788721147853</v>
      </c>
      <c r="BI18" s="23">
        <v>6.3858999999999995</v>
      </c>
      <c r="BJ18" s="23">
        <v>83.30394149015514</v>
      </c>
      <c r="BK18" s="23">
        <v>69.598251030568761</v>
      </c>
      <c r="BL18" s="23">
        <v>64.033748665514992</v>
      </c>
      <c r="BM18" s="23">
        <v>152.12545663857313</v>
      </c>
      <c r="BN18" s="23">
        <v>67.594575617671566</v>
      </c>
      <c r="BO18" s="23">
        <v>97.221178232050534</v>
      </c>
      <c r="BP18" s="23">
        <v>266.20682709009168</v>
      </c>
      <c r="BQ18" s="23">
        <v>39.168334185901436</v>
      </c>
      <c r="BR18" s="23">
        <v>485.92345483799977</v>
      </c>
      <c r="BS18" s="23">
        <v>132.65748165472462</v>
      </c>
      <c r="BT18" s="23">
        <v>273.67225267533286</v>
      </c>
      <c r="BU18" s="23">
        <v>49.380084879326247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169.33524333997508</v>
      </c>
      <c r="CB18" s="23">
        <v>114.69971944517529</v>
      </c>
      <c r="CC18" s="23">
        <v>275.14499148972823</v>
      </c>
      <c r="CD18" s="23">
        <v>158.86888846665502</v>
      </c>
      <c r="CE18" s="23">
        <v>156.79424590339809</v>
      </c>
      <c r="CF18" s="23">
        <v>17.4864</v>
      </c>
      <c r="CG18" s="23">
        <v>208.61849844042425</v>
      </c>
      <c r="CH18" s="23">
        <v>146.73043494610238</v>
      </c>
      <c r="CI18" s="23">
        <v>131.47111151283528</v>
      </c>
      <c r="CJ18" s="23">
        <v>267.7686367772161</v>
      </c>
      <c r="CK18" s="23">
        <v>61.175200000000004</v>
      </c>
      <c r="CL18" s="23">
        <v>101.12803410936691</v>
      </c>
      <c r="CM18" s="23">
        <v>74.09138847578545</v>
      </c>
      <c r="CN18" s="23">
        <v>64.626934061135373</v>
      </c>
      <c r="CO18" s="23">
        <v>249.65426420749489</v>
      </c>
      <c r="CP18" s="23">
        <v>126.77000526742245</v>
      </c>
      <c r="CQ18" s="23">
        <v>333.23679941976627</v>
      </c>
      <c r="CR18" s="23">
        <v>88.229396247984042</v>
      </c>
      <c r="CS18" s="23">
        <v>116.35323843848631</v>
      </c>
      <c r="CT18" s="23">
        <v>122.40755368223861</v>
      </c>
      <c r="CU18" s="23">
        <v>57.808366306925983</v>
      </c>
      <c r="CV18" s="23">
        <v>139.21524316547519</v>
      </c>
      <c r="CW18" s="23">
        <v>115.9863842090561</v>
      </c>
      <c r="CX18" s="23">
        <v>346.04576867865273</v>
      </c>
      <c r="CY18" s="23">
        <v>112.81730129067404</v>
      </c>
      <c r="CZ18" s="23">
        <v>261.65319536204493</v>
      </c>
      <c r="DA18" s="23">
        <v>209.92027665595913</v>
      </c>
      <c r="DB18" s="23">
        <v>785.51847572345423</v>
      </c>
      <c r="DC18" s="23">
        <v>19.88238298434332</v>
      </c>
    </row>
    <row r="19" spans="1:107" x14ac:dyDescent="0.25">
      <c r="A19" s="21" t="s">
        <v>108</v>
      </c>
      <c r="B19" s="21" t="s">
        <v>109</v>
      </c>
      <c r="C19" s="21" t="s">
        <v>126</v>
      </c>
      <c r="D19" s="22">
        <v>170.86064998200911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15.527100000000001</v>
      </c>
      <c r="AL19" s="22">
        <v>0</v>
      </c>
      <c r="AM19" s="22">
        <v>0</v>
      </c>
      <c r="AN19" s="22">
        <v>7.5405999999999995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8.8513999999999999</v>
      </c>
      <c r="BC19" s="22">
        <v>0</v>
      </c>
      <c r="BD19" s="22">
        <v>0</v>
      </c>
      <c r="BE19" s="22">
        <v>7.2702999999999998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6.0218340611353707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13</v>
      </c>
      <c r="CD19" s="22">
        <v>0</v>
      </c>
      <c r="CE19" s="22">
        <v>5.9455066126013723</v>
      </c>
      <c r="CF19" s="22">
        <v>0</v>
      </c>
      <c r="CG19" s="22">
        <v>0</v>
      </c>
      <c r="CH19" s="22">
        <v>0</v>
      </c>
      <c r="CI19" s="22">
        <v>0</v>
      </c>
      <c r="CJ19" s="22">
        <v>0</v>
      </c>
      <c r="CK19" s="22">
        <v>0</v>
      </c>
      <c r="CL19" s="22">
        <v>7</v>
      </c>
      <c r="CM19" s="22">
        <v>0</v>
      </c>
      <c r="CN19" s="22">
        <v>0</v>
      </c>
      <c r="CO19" s="22">
        <v>0</v>
      </c>
      <c r="CP19" s="22">
        <v>0</v>
      </c>
      <c r="CQ19" s="22">
        <v>0</v>
      </c>
      <c r="CR19" s="22">
        <v>0</v>
      </c>
      <c r="CS19" s="22">
        <v>0</v>
      </c>
      <c r="CT19" s="22">
        <v>0</v>
      </c>
      <c r="CU19" s="22">
        <v>0</v>
      </c>
      <c r="CV19" s="22">
        <v>0</v>
      </c>
      <c r="CW19" s="22">
        <v>0</v>
      </c>
      <c r="CX19" s="22">
        <v>0</v>
      </c>
      <c r="CY19" s="22">
        <v>0</v>
      </c>
      <c r="CZ19" s="22">
        <v>0</v>
      </c>
      <c r="DA19" s="22">
        <v>0</v>
      </c>
      <c r="DB19" s="22">
        <v>11.690412881812865</v>
      </c>
      <c r="DC19" s="22">
        <v>0</v>
      </c>
    </row>
    <row r="20" spans="1:107" x14ac:dyDescent="0.25">
      <c r="A20" s="24" t="s">
        <v>108</v>
      </c>
      <c r="B20" s="24" t="s">
        <v>109</v>
      </c>
      <c r="C20" s="24" t="s">
        <v>127</v>
      </c>
      <c r="D20" s="23">
        <v>30.107900000000001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  <c r="CV20" s="23">
        <v>0</v>
      </c>
      <c r="CW20" s="23">
        <v>0</v>
      </c>
      <c r="CX20" s="23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</row>
    <row r="21" spans="1:107" x14ac:dyDescent="0.25">
      <c r="A21" s="21" t="s">
        <v>108</v>
      </c>
      <c r="B21" s="21" t="s">
        <v>109</v>
      </c>
      <c r="C21" s="21" t="s">
        <v>128</v>
      </c>
      <c r="D21" s="22">
        <v>12.611164009750091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8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</row>
    <row r="22" spans="1:107" x14ac:dyDescent="0.25">
      <c r="A22" s="24" t="s">
        <v>108</v>
      </c>
      <c r="B22" s="24" t="s">
        <v>129</v>
      </c>
      <c r="C22" s="24" t="s">
        <v>130</v>
      </c>
      <c r="D22" s="23">
        <v>541.63492488185307</v>
      </c>
      <c r="E22" s="23">
        <v>0</v>
      </c>
      <c r="F22" s="23">
        <v>17.4053</v>
      </c>
      <c r="G22" s="23">
        <v>0</v>
      </c>
      <c r="H22" s="23">
        <v>0</v>
      </c>
      <c r="I22" s="23">
        <v>0</v>
      </c>
      <c r="J22" s="23">
        <v>5.4864999999999995</v>
      </c>
      <c r="K22" s="23">
        <v>0</v>
      </c>
      <c r="L22" s="23">
        <v>5</v>
      </c>
      <c r="M22" s="23">
        <v>0</v>
      </c>
      <c r="N22" s="23">
        <v>0</v>
      </c>
      <c r="O22" s="23">
        <v>0</v>
      </c>
      <c r="P22" s="23">
        <v>0</v>
      </c>
      <c r="Q22" s="23">
        <v>18.548387095999999</v>
      </c>
      <c r="R22" s="23">
        <v>5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12.002629032000002</v>
      </c>
      <c r="Y22" s="23">
        <v>0</v>
      </c>
      <c r="Z22" s="23">
        <v>0</v>
      </c>
      <c r="AA22" s="23">
        <v>0</v>
      </c>
      <c r="AB22" s="23">
        <v>13.474021334996882</v>
      </c>
      <c r="AC22" s="23">
        <v>0</v>
      </c>
      <c r="AD22" s="23">
        <v>0</v>
      </c>
      <c r="AE22" s="23">
        <v>5.1215999999999999</v>
      </c>
      <c r="AF22" s="23">
        <v>0</v>
      </c>
      <c r="AG22" s="23">
        <v>8.4864999999999995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6.8301000623830319</v>
      </c>
      <c r="AO22" s="23">
        <v>0</v>
      </c>
      <c r="AP22" s="23">
        <v>7.8649000000000004</v>
      </c>
      <c r="AQ22" s="23">
        <v>5.8377999999999997</v>
      </c>
      <c r="AR22" s="23">
        <v>0</v>
      </c>
      <c r="AS22" s="23">
        <v>0</v>
      </c>
      <c r="AT22" s="23">
        <v>5.8649000000000004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9.5803690730361026</v>
      </c>
      <c r="BB22" s="23">
        <v>96.476008086368125</v>
      </c>
      <c r="BC22" s="23">
        <v>8.5676000000000023</v>
      </c>
      <c r="BD22" s="23">
        <v>0</v>
      </c>
      <c r="BE22" s="23">
        <v>5.0270000000000001</v>
      </c>
      <c r="BF22" s="23">
        <v>0</v>
      </c>
      <c r="BG22" s="23">
        <v>0</v>
      </c>
      <c r="BH22" s="23">
        <v>5.1515026148519452</v>
      </c>
      <c r="BI22" s="23">
        <v>0</v>
      </c>
      <c r="BJ22" s="23">
        <v>0</v>
      </c>
      <c r="BK22" s="23">
        <v>0</v>
      </c>
      <c r="BL22" s="23">
        <v>0</v>
      </c>
      <c r="BM22" s="23">
        <v>6.7298</v>
      </c>
      <c r="BN22" s="23">
        <v>0</v>
      </c>
      <c r="BO22" s="23">
        <v>0</v>
      </c>
      <c r="BP22" s="23">
        <v>6.8918999999999997</v>
      </c>
      <c r="BQ22" s="23">
        <v>0</v>
      </c>
      <c r="BR22" s="23">
        <v>10.8919</v>
      </c>
      <c r="BS22" s="23">
        <v>0</v>
      </c>
      <c r="BT22" s="23">
        <v>14.474029032258064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10.549052152214598</v>
      </c>
      <c r="CD22" s="23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5</v>
      </c>
      <c r="CK22" s="23">
        <v>0</v>
      </c>
      <c r="CL22" s="23">
        <v>0</v>
      </c>
      <c r="CM22" s="23">
        <v>0</v>
      </c>
      <c r="CN22" s="23">
        <v>0</v>
      </c>
      <c r="CO22" s="23">
        <v>0</v>
      </c>
      <c r="CP22" s="23">
        <v>0</v>
      </c>
      <c r="CQ22" s="23">
        <v>0</v>
      </c>
      <c r="CR22" s="23">
        <v>0</v>
      </c>
      <c r="CS22" s="23">
        <v>0</v>
      </c>
      <c r="CT22" s="23">
        <v>0</v>
      </c>
      <c r="CU22" s="23">
        <v>0</v>
      </c>
      <c r="CV22" s="23">
        <v>5.8917999999999999</v>
      </c>
      <c r="CW22" s="23">
        <v>6.1486999999999998</v>
      </c>
      <c r="CX22" s="23">
        <v>12.9459</v>
      </c>
      <c r="CY22" s="23">
        <v>0</v>
      </c>
      <c r="CZ22" s="23">
        <v>5</v>
      </c>
      <c r="DA22" s="23">
        <v>0</v>
      </c>
      <c r="DB22" s="23">
        <v>36.053807610253934</v>
      </c>
      <c r="DC22" s="23">
        <v>0</v>
      </c>
    </row>
    <row r="23" spans="1:107" x14ac:dyDescent="0.25">
      <c r="A23" s="21" t="s">
        <v>108</v>
      </c>
      <c r="B23" s="21" t="s">
        <v>129</v>
      </c>
      <c r="C23" s="21" t="s">
        <v>131</v>
      </c>
      <c r="D23" s="22">
        <v>3054.4839840367558</v>
      </c>
      <c r="E23" s="22">
        <v>13.8108</v>
      </c>
      <c r="F23" s="22">
        <v>39.359400000000001</v>
      </c>
      <c r="G23" s="22">
        <v>33.621600000000001</v>
      </c>
      <c r="H23" s="22">
        <v>6.1319593394056806</v>
      </c>
      <c r="I23" s="22">
        <v>0</v>
      </c>
      <c r="J23" s="22">
        <v>46.648699999999998</v>
      </c>
      <c r="K23" s="22">
        <v>8</v>
      </c>
      <c r="L23" s="22">
        <v>13</v>
      </c>
      <c r="M23" s="22">
        <v>22.756700000000002</v>
      </c>
      <c r="N23" s="22">
        <v>0</v>
      </c>
      <c r="O23" s="22">
        <v>7</v>
      </c>
      <c r="P23" s="22">
        <v>24.864899999999999</v>
      </c>
      <c r="Q23" s="22">
        <v>7</v>
      </c>
      <c r="R23" s="22">
        <v>29</v>
      </c>
      <c r="S23" s="22">
        <v>0</v>
      </c>
      <c r="T23" s="22">
        <v>0</v>
      </c>
      <c r="U23" s="22">
        <v>16.81081073784086</v>
      </c>
      <c r="V23" s="22">
        <v>42.756700000000002</v>
      </c>
      <c r="W23" s="22">
        <v>15.4054</v>
      </c>
      <c r="X23" s="22">
        <v>101.18010598775153</v>
      </c>
      <c r="Y23" s="22">
        <v>9</v>
      </c>
      <c r="Z23" s="22">
        <v>21.554000000000002</v>
      </c>
      <c r="AA23" s="22">
        <v>12</v>
      </c>
      <c r="AB23" s="22">
        <v>89.216164812743472</v>
      </c>
      <c r="AC23" s="22">
        <v>63.486499999999999</v>
      </c>
      <c r="AD23" s="22">
        <v>19.837900000000001</v>
      </c>
      <c r="AE23" s="22">
        <v>39.945929625486947</v>
      </c>
      <c r="AF23" s="22">
        <v>21.729700000000001</v>
      </c>
      <c r="AG23" s="22">
        <v>23.094564812743474</v>
      </c>
      <c r="AH23" s="22">
        <v>16.729700000000001</v>
      </c>
      <c r="AI23" s="22">
        <v>11.554</v>
      </c>
      <c r="AJ23" s="22">
        <v>6</v>
      </c>
      <c r="AK23" s="22">
        <v>27.959499999999998</v>
      </c>
      <c r="AL23" s="22">
        <v>12</v>
      </c>
      <c r="AM23" s="22">
        <v>20.216200000000001</v>
      </c>
      <c r="AN23" s="22">
        <v>24.513500000000001</v>
      </c>
      <c r="AO23" s="22">
        <v>0</v>
      </c>
      <c r="AP23" s="22">
        <v>70.270399999999995</v>
      </c>
      <c r="AQ23" s="22">
        <v>0</v>
      </c>
      <c r="AR23" s="22">
        <v>7.8649000000000004</v>
      </c>
      <c r="AS23" s="22">
        <v>44.337800000000001</v>
      </c>
      <c r="AT23" s="22">
        <v>31.8</v>
      </c>
      <c r="AU23" s="22">
        <v>10.3513</v>
      </c>
      <c r="AV23" s="22">
        <v>11</v>
      </c>
      <c r="AW23" s="22">
        <v>24.318899999999999</v>
      </c>
      <c r="AX23" s="22">
        <v>5</v>
      </c>
      <c r="AY23" s="22">
        <v>11</v>
      </c>
      <c r="AZ23" s="22">
        <v>10</v>
      </c>
      <c r="BA23" s="22">
        <v>34.381399999999999</v>
      </c>
      <c r="BB23" s="22">
        <v>807.04218059358732</v>
      </c>
      <c r="BC23" s="22">
        <v>19.918900000000001</v>
      </c>
      <c r="BD23" s="22">
        <v>6</v>
      </c>
      <c r="BE23" s="22">
        <v>18</v>
      </c>
      <c r="BF23" s="22">
        <v>0</v>
      </c>
      <c r="BG23" s="22">
        <v>21.621600000000001</v>
      </c>
      <c r="BH23" s="22">
        <v>34.923260636306928</v>
      </c>
      <c r="BI23" s="22">
        <v>0</v>
      </c>
      <c r="BJ23" s="22">
        <v>0</v>
      </c>
      <c r="BK23" s="22">
        <v>0</v>
      </c>
      <c r="BL23" s="22">
        <v>0</v>
      </c>
      <c r="BM23" s="22">
        <v>6</v>
      </c>
      <c r="BN23" s="22">
        <v>0</v>
      </c>
      <c r="BO23" s="22">
        <v>13.4054</v>
      </c>
      <c r="BP23" s="22">
        <v>44.797300000000007</v>
      </c>
      <c r="BQ23" s="22">
        <v>0</v>
      </c>
      <c r="BR23" s="22">
        <v>155.23510000000002</v>
      </c>
      <c r="BS23" s="22">
        <v>29.810800014900199</v>
      </c>
      <c r="BT23" s="22">
        <v>36.435790335389513</v>
      </c>
      <c r="BU23" s="22">
        <v>6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10</v>
      </c>
      <c r="CB23" s="22">
        <v>24.837800000000001</v>
      </c>
      <c r="CC23" s="22">
        <v>48.729799999999997</v>
      </c>
      <c r="CD23" s="22">
        <v>45.027010737840861</v>
      </c>
      <c r="CE23" s="22">
        <v>16.8108</v>
      </c>
      <c r="CF23" s="22">
        <v>0</v>
      </c>
      <c r="CG23" s="22">
        <v>26.155999999999999</v>
      </c>
      <c r="CH23" s="22">
        <v>23.283799999999999</v>
      </c>
      <c r="CI23" s="22">
        <v>6</v>
      </c>
      <c r="CJ23" s="22">
        <v>41.851399999999998</v>
      </c>
      <c r="CK23" s="22">
        <v>8.7296999999999993</v>
      </c>
      <c r="CL23" s="22">
        <v>19.8108</v>
      </c>
      <c r="CM23" s="22">
        <v>0</v>
      </c>
      <c r="CN23" s="22">
        <v>10.027000000000001</v>
      </c>
      <c r="CO23" s="22">
        <v>16.918900000000001</v>
      </c>
      <c r="CP23" s="22">
        <v>29.431471553830072</v>
      </c>
      <c r="CQ23" s="22">
        <v>17</v>
      </c>
      <c r="CR23" s="22">
        <v>5</v>
      </c>
      <c r="CS23" s="22">
        <v>10.9459</v>
      </c>
      <c r="CT23" s="22">
        <v>0</v>
      </c>
      <c r="CU23" s="22">
        <v>10</v>
      </c>
      <c r="CV23" s="22">
        <v>9.5404999999999998</v>
      </c>
      <c r="CW23" s="22">
        <v>9</v>
      </c>
      <c r="CX23" s="22">
        <v>37.4054</v>
      </c>
      <c r="CY23" s="22">
        <v>0</v>
      </c>
      <c r="CZ23" s="22">
        <v>31.459499999999998</v>
      </c>
      <c r="DA23" s="22">
        <v>18.8108</v>
      </c>
      <c r="DB23" s="22">
        <v>124.94057555058434</v>
      </c>
      <c r="DC23" s="22">
        <v>0</v>
      </c>
    </row>
    <row r="24" spans="1:107" x14ac:dyDescent="0.25">
      <c r="A24" s="24" t="s">
        <v>108</v>
      </c>
      <c r="B24" s="24" t="s">
        <v>129</v>
      </c>
      <c r="C24" s="24" t="s">
        <v>132</v>
      </c>
      <c r="D24" s="23">
        <v>7.6215999999999999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</row>
    <row r="25" spans="1:107" x14ac:dyDescent="0.25">
      <c r="A25" s="21" t="s">
        <v>108</v>
      </c>
      <c r="B25" s="21" t="s">
        <v>129</v>
      </c>
      <c r="C25" s="21" t="s">
        <v>133</v>
      </c>
      <c r="D25" s="22">
        <v>1084.3457589783889</v>
      </c>
      <c r="E25" s="22">
        <v>13.496860727552503</v>
      </c>
      <c r="F25" s="22">
        <v>121.7025</v>
      </c>
      <c r="G25" s="22">
        <v>7</v>
      </c>
      <c r="H25" s="22">
        <v>8.8918999999999997</v>
      </c>
      <c r="I25" s="22">
        <v>0</v>
      </c>
      <c r="J25" s="22">
        <v>7.8649000000000004</v>
      </c>
      <c r="K25" s="22">
        <v>0</v>
      </c>
      <c r="L25" s="22">
        <v>9.1350999999999996</v>
      </c>
      <c r="M25" s="22">
        <v>0</v>
      </c>
      <c r="N25" s="22">
        <v>10.675699999999999</v>
      </c>
      <c r="O25" s="22">
        <v>0</v>
      </c>
      <c r="P25" s="22">
        <v>8.4054000000000002</v>
      </c>
      <c r="Q25" s="22">
        <v>17</v>
      </c>
      <c r="R25" s="22">
        <v>5</v>
      </c>
      <c r="S25" s="22">
        <v>0</v>
      </c>
      <c r="T25" s="22">
        <v>7</v>
      </c>
      <c r="U25" s="22">
        <v>0</v>
      </c>
      <c r="V25" s="22">
        <v>6.2973000000000008</v>
      </c>
      <c r="W25" s="22">
        <v>12.324400000000002</v>
      </c>
      <c r="X25" s="22">
        <v>12.729699999999999</v>
      </c>
      <c r="Y25" s="22">
        <v>12</v>
      </c>
      <c r="Z25" s="22">
        <v>5.864899479540747</v>
      </c>
      <c r="AA25" s="22">
        <v>5.2121961322520267</v>
      </c>
      <c r="AB25" s="22">
        <v>7.8649000000000004</v>
      </c>
      <c r="AC25" s="22">
        <v>9.1891999999999996</v>
      </c>
      <c r="AD25" s="22">
        <v>0</v>
      </c>
      <c r="AE25" s="22">
        <v>0</v>
      </c>
      <c r="AF25" s="22">
        <v>5</v>
      </c>
      <c r="AG25" s="22">
        <v>0</v>
      </c>
      <c r="AH25" s="22">
        <v>5.5135000000000005</v>
      </c>
      <c r="AI25" s="22">
        <v>8.6756999999999991</v>
      </c>
      <c r="AJ25" s="22">
        <v>0</v>
      </c>
      <c r="AK25" s="22">
        <v>9</v>
      </c>
      <c r="AL25" s="22">
        <v>0</v>
      </c>
      <c r="AM25" s="22">
        <v>15.135101567128824</v>
      </c>
      <c r="AN25" s="22">
        <v>10.8108</v>
      </c>
      <c r="AO25" s="22">
        <v>17.5946</v>
      </c>
      <c r="AP25" s="22">
        <v>0</v>
      </c>
      <c r="AQ25" s="22">
        <v>9.8918999999999997</v>
      </c>
      <c r="AR25" s="22">
        <v>7.8649000000000004</v>
      </c>
      <c r="AS25" s="22">
        <v>10.486499999999999</v>
      </c>
      <c r="AT25" s="22">
        <v>11.8108</v>
      </c>
      <c r="AU25" s="22">
        <v>0</v>
      </c>
      <c r="AV25" s="22">
        <v>0</v>
      </c>
      <c r="AW25" s="22">
        <v>0</v>
      </c>
      <c r="AX25" s="22">
        <v>10.8</v>
      </c>
      <c r="AY25" s="22">
        <v>5.9459</v>
      </c>
      <c r="AZ25" s="22">
        <v>0</v>
      </c>
      <c r="BA25" s="22">
        <v>7.9188999999999998</v>
      </c>
      <c r="BB25" s="22">
        <v>126.42272152218818</v>
      </c>
      <c r="BC25" s="22">
        <v>10.4594</v>
      </c>
      <c r="BD25" s="22">
        <v>0</v>
      </c>
      <c r="BE25" s="22">
        <v>0</v>
      </c>
      <c r="BF25" s="22">
        <v>0</v>
      </c>
      <c r="BG25" s="22">
        <v>0</v>
      </c>
      <c r="BH25" s="22">
        <v>7.6757</v>
      </c>
      <c r="BI25" s="22">
        <v>0</v>
      </c>
      <c r="BJ25" s="22">
        <v>16.459499999999998</v>
      </c>
      <c r="BK25" s="22">
        <v>5</v>
      </c>
      <c r="BL25" s="22">
        <v>8</v>
      </c>
      <c r="BM25" s="22">
        <v>6.8108000000000004</v>
      </c>
      <c r="BN25" s="22">
        <v>0</v>
      </c>
      <c r="BO25" s="22">
        <v>0</v>
      </c>
      <c r="BP25" s="22">
        <v>0</v>
      </c>
      <c r="BQ25" s="22">
        <v>0</v>
      </c>
      <c r="BR25" s="22">
        <v>32.333625760652438</v>
      </c>
      <c r="BS25" s="22">
        <v>0</v>
      </c>
      <c r="BT25" s="22">
        <v>18.594700000000003</v>
      </c>
      <c r="BU25" s="22">
        <v>12.621710459149153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12.783799999999999</v>
      </c>
      <c r="CB25" s="22">
        <v>0</v>
      </c>
      <c r="CC25" s="22">
        <v>5.7298000000000009</v>
      </c>
      <c r="CD25" s="22">
        <v>7.4055</v>
      </c>
      <c r="CE25" s="22">
        <v>5.8918999999999997</v>
      </c>
      <c r="CF25" s="22">
        <v>0</v>
      </c>
      <c r="CG25" s="22">
        <v>22.486599999999999</v>
      </c>
      <c r="CH25" s="22">
        <v>12.9053</v>
      </c>
      <c r="CI25" s="22">
        <v>7.8649000000000004</v>
      </c>
      <c r="CJ25" s="22">
        <v>10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7.5270000000000001</v>
      </c>
      <c r="CQ25" s="22">
        <v>6.8649000000000004</v>
      </c>
      <c r="CR25" s="22">
        <v>9.7568000000000001</v>
      </c>
      <c r="CS25" s="22">
        <v>5</v>
      </c>
      <c r="CT25" s="22">
        <v>5.8108104591491534</v>
      </c>
      <c r="CU25" s="22">
        <v>0</v>
      </c>
      <c r="CV25" s="22">
        <v>7.9323999999999995</v>
      </c>
      <c r="CW25" s="22">
        <v>0</v>
      </c>
      <c r="CX25" s="22">
        <v>15.267105591814216</v>
      </c>
      <c r="CY25" s="22">
        <v>14.5541</v>
      </c>
      <c r="CZ25" s="22">
        <v>16.135103343057864</v>
      </c>
      <c r="DA25" s="22">
        <v>5</v>
      </c>
      <c r="DB25" s="22">
        <v>56.945999999999998</v>
      </c>
      <c r="DC25" s="22">
        <v>0</v>
      </c>
    </row>
    <row r="26" spans="1:107" x14ac:dyDescent="0.25">
      <c r="A26" s="24" t="s">
        <v>108</v>
      </c>
      <c r="B26" s="24" t="s">
        <v>129</v>
      </c>
      <c r="C26" s="24" t="s">
        <v>134</v>
      </c>
      <c r="D26" s="23">
        <v>81.499548594002079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6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5.8649000000000004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3">
        <v>0</v>
      </c>
      <c r="BY26" s="23">
        <v>0</v>
      </c>
      <c r="BZ26" s="23">
        <v>0</v>
      </c>
      <c r="CA26" s="23">
        <v>0</v>
      </c>
      <c r="CB26" s="23">
        <v>0</v>
      </c>
      <c r="CC26" s="23">
        <v>0</v>
      </c>
      <c r="CD26" s="23">
        <v>0</v>
      </c>
      <c r="CE26" s="23">
        <v>0</v>
      </c>
      <c r="CF26" s="23">
        <v>0</v>
      </c>
      <c r="CG26" s="23">
        <v>0</v>
      </c>
      <c r="CH26" s="23">
        <v>0</v>
      </c>
      <c r="CI26" s="23">
        <v>0</v>
      </c>
      <c r="CJ26" s="23">
        <v>0</v>
      </c>
      <c r="CK26" s="23">
        <v>0</v>
      </c>
      <c r="CL26" s="23">
        <v>0</v>
      </c>
      <c r="CM26" s="23">
        <v>0</v>
      </c>
      <c r="CN26" s="23">
        <v>0</v>
      </c>
      <c r="CO26" s="23">
        <v>0</v>
      </c>
      <c r="CP26" s="23">
        <v>0</v>
      </c>
      <c r="CQ26" s="23">
        <v>0</v>
      </c>
      <c r="CR26" s="23">
        <v>0</v>
      </c>
      <c r="CS26" s="23">
        <v>0</v>
      </c>
      <c r="CT26" s="23">
        <v>0</v>
      </c>
      <c r="CU26" s="23">
        <v>0</v>
      </c>
      <c r="CV26" s="23">
        <v>0</v>
      </c>
      <c r="CW26" s="23">
        <v>0</v>
      </c>
      <c r="CX26" s="23">
        <v>0</v>
      </c>
      <c r="CY26" s="23">
        <v>0</v>
      </c>
      <c r="CZ26" s="23">
        <v>0</v>
      </c>
      <c r="DA26" s="23">
        <v>0</v>
      </c>
      <c r="DB26" s="23">
        <v>5.3513999999999999</v>
      </c>
      <c r="DC26" s="23">
        <v>0</v>
      </c>
    </row>
    <row r="27" spans="1:107" x14ac:dyDescent="0.25">
      <c r="A27" s="21" t="s">
        <v>108</v>
      </c>
      <c r="B27" s="21" t="s">
        <v>129</v>
      </c>
      <c r="C27" s="21" t="s">
        <v>135</v>
      </c>
      <c r="D27" s="22">
        <v>3970.8861349286608</v>
      </c>
      <c r="E27" s="22">
        <v>27.183324641297563</v>
      </c>
      <c r="F27" s="22">
        <v>160.8244</v>
      </c>
      <c r="G27" s="22">
        <v>25.822935482999995</v>
      </c>
      <c r="H27" s="22">
        <v>12.378299999999999</v>
      </c>
      <c r="I27" s="22">
        <v>29.486600000000003</v>
      </c>
      <c r="J27" s="22">
        <v>22.333865488144703</v>
      </c>
      <c r="K27" s="22">
        <v>17.4054</v>
      </c>
      <c r="L27" s="22">
        <v>15.837900000000001</v>
      </c>
      <c r="M27" s="22">
        <v>22.124861290000002</v>
      </c>
      <c r="N27" s="22">
        <v>23.873156290790995</v>
      </c>
      <c r="O27" s="22">
        <v>13.087336244541484</v>
      </c>
      <c r="P27" s="22">
        <v>18.070764004990643</v>
      </c>
      <c r="Q27" s="22">
        <v>58.019212902999996</v>
      </c>
      <c r="R27" s="22">
        <v>35.448201943704646</v>
      </c>
      <c r="S27" s="22">
        <v>0</v>
      </c>
      <c r="T27" s="22">
        <v>33.621700000000004</v>
      </c>
      <c r="U27" s="22">
        <v>10.729700000000001</v>
      </c>
      <c r="V27" s="22">
        <v>26.976083869999997</v>
      </c>
      <c r="W27" s="22">
        <v>23.513500000000001</v>
      </c>
      <c r="X27" s="22">
        <v>72.597329031000001</v>
      </c>
      <c r="Y27" s="22">
        <v>41.8108</v>
      </c>
      <c r="Z27" s="22">
        <v>17.006238303181533</v>
      </c>
      <c r="AA27" s="22">
        <v>19.002955575598161</v>
      </c>
      <c r="AB27" s="22">
        <v>38.412967830825252</v>
      </c>
      <c r="AC27" s="22">
        <v>30.147200000000002</v>
      </c>
      <c r="AD27" s="22">
        <v>8.8108000000000004</v>
      </c>
      <c r="AE27" s="22">
        <v>11.783764576502307</v>
      </c>
      <c r="AF27" s="22">
        <v>14.324300000000001</v>
      </c>
      <c r="AG27" s="22">
        <v>14.8108</v>
      </c>
      <c r="AH27" s="22">
        <v>21.486600000000003</v>
      </c>
      <c r="AI27" s="22">
        <v>22</v>
      </c>
      <c r="AJ27" s="22">
        <v>29.3446</v>
      </c>
      <c r="AK27" s="22">
        <v>35.135099999999994</v>
      </c>
      <c r="AL27" s="22">
        <v>13.780150749981786</v>
      </c>
      <c r="AM27" s="22">
        <v>39.108199999999997</v>
      </c>
      <c r="AN27" s="22">
        <v>28.540599999999998</v>
      </c>
      <c r="AO27" s="22">
        <v>61.432400000000001</v>
      </c>
      <c r="AP27" s="22">
        <v>32.972999999999999</v>
      </c>
      <c r="AQ27" s="22">
        <v>39.101867151347477</v>
      </c>
      <c r="AR27" s="22">
        <v>54.744217658141544</v>
      </c>
      <c r="AS27" s="22">
        <v>22</v>
      </c>
      <c r="AT27" s="22">
        <v>22.621600000000001</v>
      </c>
      <c r="AU27" s="22">
        <v>12.1081</v>
      </c>
      <c r="AV27" s="22">
        <v>15.0946</v>
      </c>
      <c r="AW27" s="22">
        <v>23.756799479540749</v>
      </c>
      <c r="AX27" s="22">
        <v>20.675699999999999</v>
      </c>
      <c r="AY27" s="22">
        <v>22.407438321414819</v>
      </c>
      <c r="AZ27" s="22">
        <v>6.6757000000000009</v>
      </c>
      <c r="BA27" s="22">
        <v>41.44410461921963</v>
      </c>
      <c r="BB27" s="22">
        <v>802.03273407794075</v>
      </c>
      <c r="BC27" s="22">
        <v>34.7027</v>
      </c>
      <c r="BD27" s="22">
        <v>0</v>
      </c>
      <c r="BE27" s="22">
        <v>18.889849095446039</v>
      </c>
      <c r="BF27" s="22">
        <v>8.2702999999999989</v>
      </c>
      <c r="BG27" s="22">
        <v>16.567599999999999</v>
      </c>
      <c r="BH27" s="22">
        <v>21.731762505074478</v>
      </c>
      <c r="BI27" s="22">
        <v>0</v>
      </c>
      <c r="BJ27" s="22">
        <v>46.947949293911321</v>
      </c>
      <c r="BK27" s="22">
        <v>32.756710459149154</v>
      </c>
      <c r="BL27" s="22">
        <v>12.0541</v>
      </c>
      <c r="BM27" s="22">
        <v>31.985355306383035</v>
      </c>
      <c r="BN27" s="22">
        <v>9.3243483673193222</v>
      </c>
      <c r="BO27" s="22">
        <v>12</v>
      </c>
      <c r="BP27" s="22">
        <v>23.729700000000001</v>
      </c>
      <c r="BQ27" s="22">
        <v>8</v>
      </c>
      <c r="BR27" s="22">
        <v>129.08301935300003</v>
      </c>
      <c r="BS27" s="22">
        <v>15.8649</v>
      </c>
      <c r="BT27" s="22">
        <v>56.555000062858646</v>
      </c>
      <c r="BU27" s="22">
        <v>15.675700000000001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21.117579746770065</v>
      </c>
      <c r="CB27" s="22">
        <v>13.2433</v>
      </c>
      <c r="CC27" s="22">
        <v>31.905210459149153</v>
      </c>
      <c r="CD27" s="22">
        <v>24.8919</v>
      </c>
      <c r="CE27" s="22">
        <v>28.864800000000002</v>
      </c>
      <c r="CF27" s="22">
        <v>8.9459999999999997</v>
      </c>
      <c r="CG27" s="22">
        <v>55.233693547999998</v>
      </c>
      <c r="CH27" s="22">
        <v>17.756799999999998</v>
      </c>
      <c r="CI27" s="22">
        <v>21.32029169003626</v>
      </c>
      <c r="CJ27" s="22">
        <v>29.825393395460935</v>
      </c>
      <c r="CK27" s="22">
        <v>15</v>
      </c>
      <c r="CL27" s="22">
        <v>9.9459</v>
      </c>
      <c r="CM27" s="22">
        <v>17.4055</v>
      </c>
      <c r="CN27" s="22">
        <v>8.2162000000000006</v>
      </c>
      <c r="CO27" s="22">
        <v>30.391910459149152</v>
      </c>
      <c r="CP27" s="22">
        <v>21.621600000000001</v>
      </c>
      <c r="CQ27" s="22">
        <v>46.889100000000006</v>
      </c>
      <c r="CR27" s="22">
        <v>29.025010338386572</v>
      </c>
      <c r="CS27" s="22">
        <v>24.714835483000002</v>
      </c>
      <c r="CT27" s="22">
        <v>21.939105229574579</v>
      </c>
      <c r="CU27" s="22">
        <v>11.675664576502307</v>
      </c>
      <c r="CV27" s="22">
        <v>25.111793998511065</v>
      </c>
      <c r="CW27" s="22">
        <v>31.027000000000001</v>
      </c>
      <c r="CX27" s="22">
        <v>79.931135482999991</v>
      </c>
      <c r="CY27" s="22">
        <v>15.135199999999999</v>
      </c>
      <c r="CZ27" s="22">
        <v>23.523106451</v>
      </c>
      <c r="DA27" s="22">
        <v>19.474264515999998</v>
      </c>
      <c r="DB27" s="22">
        <v>402.97684792863424</v>
      </c>
      <c r="DC27" s="22">
        <v>0</v>
      </c>
    </row>
    <row r="28" spans="1:107" x14ac:dyDescent="0.25">
      <c r="A28" s="24" t="s">
        <v>108</v>
      </c>
      <c r="B28" s="24" t="s">
        <v>129</v>
      </c>
      <c r="C28" s="24" t="s">
        <v>136</v>
      </c>
      <c r="D28" s="23">
        <v>5917.6803984310336</v>
      </c>
      <c r="E28" s="23">
        <v>51.911764516129026</v>
      </c>
      <c r="F28" s="23">
        <v>225.97238178163855</v>
      </c>
      <c r="G28" s="23">
        <v>24.675600000000003</v>
      </c>
      <c r="H28" s="23">
        <v>24.999900000000004</v>
      </c>
      <c r="I28" s="23">
        <v>33.211216062597529</v>
      </c>
      <c r="J28" s="23">
        <v>61.860487096774193</v>
      </c>
      <c r="K28" s="23">
        <v>43.461830318153453</v>
      </c>
      <c r="L28" s="23">
        <v>36.027000000000001</v>
      </c>
      <c r="M28" s="23">
        <v>36.204064514999999</v>
      </c>
      <c r="N28" s="23">
        <v>23.729799999999997</v>
      </c>
      <c r="O28" s="23">
        <v>9.7567000000000004</v>
      </c>
      <c r="P28" s="23">
        <v>32.189099999999996</v>
      </c>
      <c r="Q28" s="23">
        <v>84.851500000000001</v>
      </c>
      <c r="R28" s="23">
        <v>60.054099999999998</v>
      </c>
      <c r="S28" s="23">
        <v>0</v>
      </c>
      <c r="T28" s="23">
        <v>51.700744978165936</v>
      </c>
      <c r="U28" s="23">
        <v>30.621700000000001</v>
      </c>
      <c r="V28" s="23">
        <v>50.028211041796631</v>
      </c>
      <c r="W28" s="23">
        <v>36.528087984677683</v>
      </c>
      <c r="X28" s="23">
        <v>65.054000000000002</v>
      </c>
      <c r="Y28" s="23">
        <v>42.027199999999993</v>
      </c>
      <c r="Z28" s="23">
        <v>47.439264192139738</v>
      </c>
      <c r="AA28" s="23">
        <v>45.216200000000001</v>
      </c>
      <c r="AB28" s="23">
        <v>67.40427454772302</v>
      </c>
      <c r="AC28" s="23">
        <v>55.704390322000009</v>
      </c>
      <c r="AD28" s="23">
        <v>27.945112689274382</v>
      </c>
      <c r="AE28" s="23">
        <v>28.594564576502307</v>
      </c>
      <c r="AF28" s="23">
        <v>44.675699999999999</v>
      </c>
      <c r="AG28" s="23">
        <v>30.346118382620826</v>
      </c>
      <c r="AH28" s="23">
        <v>46.785658064516127</v>
      </c>
      <c r="AI28" s="23">
        <v>27.013400000000004</v>
      </c>
      <c r="AJ28" s="23">
        <v>44.372905381666854</v>
      </c>
      <c r="AK28" s="23">
        <v>54.949196506550216</v>
      </c>
      <c r="AL28" s="23">
        <v>29.222423198950757</v>
      </c>
      <c r="AM28" s="23">
        <v>65.972899999999996</v>
      </c>
      <c r="AN28" s="23">
        <v>45.862453545888897</v>
      </c>
      <c r="AO28" s="23">
        <v>53.995651612000003</v>
      </c>
      <c r="AP28" s="23">
        <v>45.243299999999998</v>
      </c>
      <c r="AQ28" s="23">
        <v>44.283799999999999</v>
      </c>
      <c r="AR28" s="23">
        <v>106.16370000000001</v>
      </c>
      <c r="AS28" s="23">
        <v>54.931135482999998</v>
      </c>
      <c r="AT28" s="23">
        <v>42.756700000000002</v>
      </c>
      <c r="AU28" s="23">
        <v>16.574910667498443</v>
      </c>
      <c r="AV28" s="23">
        <v>34.270200000000003</v>
      </c>
      <c r="AW28" s="23">
        <v>25.7027</v>
      </c>
      <c r="AX28" s="23">
        <v>23.675699999999999</v>
      </c>
      <c r="AY28" s="23">
        <v>33.566476903059261</v>
      </c>
      <c r="AZ28" s="23">
        <v>13.999900000000002</v>
      </c>
      <c r="BA28" s="23">
        <v>78.371600000000001</v>
      </c>
      <c r="BB28" s="23">
        <v>929.49909330073513</v>
      </c>
      <c r="BC28" s="23">
        <v>53.783799999999999</v>
      </c>
      <c r="BD28" s="23">
        <v>24.340177419096776</v>
      </c>
      <c r="BE28" s="23">
        <v>15.459521698987185</v>
      </c>
      <c r="BF28" s="23">
        <v>12.148700000000002</v>
      </c>
      <c r="BG28" s="23">
        <v>34.282847211237197</v>
      </c>
      <c r="BH28" s="23">
        <v>66.699438577449925</v>
      </c>
      <c r="BI28" s="23">
        <v>0</v>
      </c>
      <c r="BJ28" s="23">
        <v>48.577536661949175</v>
      </c>
      <c r="BK28" s="23">
        <v>46.471735482999996</v>
      </c>
      <c r="BL28" s="23">
        <v>18.8108</v>
      </c>
      <c r="BM28" s="23">
        <v>37.531136369307553</v>
      </c>
      <c r="BN28" s="23">
        <v>25.885592418709781</v>
      </c>
      <c r="BO28" s="23">
        <v>28.1081</v>
      </c>
      <c r="BP28" s="23">
        <v>40.262050022001169</v>
      </c>
      <c r="BQ28" s="23">
        <v>14.324400000000001</v>
      </c>
      <c r="BR28" s="23">
        <v>174.32140821388791</v>
      </c>
      <c r="BS28" s="23">
        <v>24.593407721533481</v>
      </c>
      <c r="BT28" s="23">
        <v>104.74608386999998</v>
      </c>
      <c r="BU28" s="23">
        <v>33.121699999999997</v>
      </c>
      <c r="BV28" s="23">
        <v>0</v>
      </c>
      <c r="BW28" s="23">
        <v>0</v>
      </c>
      <c r="BX28" s="23">
        <v>0</v>
      </c>
      <c r="BY28" s="23">
        <v>0</v>
      </c>
      <c r="BZ28" s="23">
        <v>0</v>
      </c>
      <c r="CA28" s="23">
        <v>33.646228210897604</v>
      </c>
      <c r="CB28" s="23">
        <v>28.124280910792265</v>
      </c>
      <c r="CC28" s="23">
        <v>68.918800000000005</v>
      </c>
      <c r="CD28" s="23">
        <v>59.91641350373876</v>
      </c>
      <c r="CE28" s="23">
        <v>45.945900000000002</v>
      </c>
      <c r="CF28" s="23">
        <v>6.5404999999999998</v>
      </c>
      <c r="CG28" s="23">
        <v>109.41183418590147</v>
      </c>
      <c r="CH28" s="23">
        <v>54.968616129032256</v>
      </c>
      <c r="CI28" s="23">
        <v>52.591970967000002</v>
      </c>
      <c r="CJ28" s="23">
        <v>56.819199999999995</v>
      </c>
      <c r="CK28" s="23">
        <v>26.2973</v>
      </c>
      <c r="CL28" s="23">
        <v>27.702599999999997</v>
      </c>
      <c r="CM28" s="23">
        <v>21.243299999999998</v>
      </c>
      <c r="CN28" s="23">
        <v>27.918900000000001</v>
      </c>
      <c r="CO28" s="23">
        <v>52.261958877473475</v>
      </c>
      <c r="CP28" s="23">
        <v>41.141336244541485</v>
      </c>
      <c r="CQ28" s="23">
        <v>61.372999999999998</v>
      </c>
      <c r="CR28" s="23">
        <v>47.431260382641646</v>
      </c>
      <c r="CS28" s="23">
        <v>40.486499999999999</v>
      </c>
      <c r="CT28" s="23">
        <v>44.72048814317165</v>
      </c>
      <c r="CU28" s="23">
        <v>13.729700000000001</v>
      </c>
      <c r="CV28" s="23">
        <v>48.216200000000001</v>
      </c>
      <c r="CW28" s="23">
        <v>31.270200000000003</v>
      </c>
      <c r="CX28" s="23">
        <v>146.26300000000001</v>
      </c>
      <c r="CY28" s="23">
        <v>42.3919</v>
      </c>
      <c r="CZ28" s="23">
        <v>69.238649095446036</v>
      </c>
      <c r="DA28" s="23">
        <v>29.0486</v>
      </c>
      <c r="DB28" s="23">
        <v>482.3457524344488</v>
      </c>
      <c r="DC28" s="23">
        <v>8.7027000000000001</v>
      </c>
    </row>
    <row r="29" spans="1:107" x14ac:dyDescent="0.25">
      <c r="A29" s="21" t="s">
        <v>108</v>
      </c>
      <c r="B29" s="21" t="s">
        <v>129</v>
      </c>
      <c r="C29" s="21" t="s">
        <v>137</v>
      </c>
      <c r="D29" s="22">
        <v>7.8649000000000004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0</v>
      </c>
      <c r="CG29" s="22">
        <v>0</v>
      </c>
      <c r="CH29" s="22">
        <v>0</v>
      </c>
      <c r="CI29" s="22">
        <v>0</v>
      </c>
      <c r="CJ29" s="22">
        <v>0</v>
      </c>
      <c r="CK29" s="22">
        <v>0</v>
      </c>
      <c r="CL29" s="22">
        <v>0</v>
      </c>
      <c r="CM29" s="22">
        <v>0</v>
      </c>
      <c r="CN29" s="22">
        <v>0</v>
      </c>
      <c r="CO29" s="22">
        <v>0</v>
      </c>
      <c r="CP29" s="22">
        <v>0</v>
      </c>
      <c r="CQ29" s="22">
        <v>0</v>
      </c>
      <c r="CR29" s="22">
        <v>0</v>
      </c>
      <c r="CS29" s="22">
        <v>0</v>
      </c>
      <c r="CT29" s="22">
        <v>0</v>
      </c>
      <c r="CU29" s="22">
        <v>0</v>
      </c>
      <c r="CV29" s="22">
        <v>0</v>
      </c>
      <c r="CW29" s="22">
        <v>0</v>
      </c>
      <c r="CX29" s="22">
        <v>0</v>
      </c>
      <c r="CY29" s="22">
        <v>0</v>
      </c>
      <c r="CZ29" s="22">
        <v>0</v>
      </c>
      <c r="DA29" s="22">
        <v>0</v>
      </c>
      <c r="DB29" s="22">
        <v>0</v>
      </c>
      <c r="DC29" s="22">
        <v>0</v>
      </c>
    </row>
    <row r="30" spans="1:107" x14ac:dyDescent="0.25">
      <c r="A30" s="24" t="s">
        <v>108</v>
      </c>
      <c r="B30" s="24" t="s">
        <v>129</v>
      </c>
      <c r="C30" s="24" t="s">
        <v>138</v>
      </c>
      <c r="D30" s="23">
        <v>3110.0392159547023</v>
      </c>
      <c r="E30" s="23">
        <v>17.5946</v>
      </c>
      <c r="F30" s="23">
        <v>15.8108</v>
      </c>
      <c r="G30" s="23">
        <v>13.5108</v>
      </c>
      <c r="H30" s="23">
        <v>14.527000000000001</v>
      </c>
      <c r="I30" s="23">
        <v>0</v>
      </c>
      <c r="J30" s="23">
        <v>53.814693548000001</v>
      </c>
      <c r="K30" s="23">
        <v>8</v>
      </c>
      <c r="L30" s="23">
        <v>20.081199999999999</v>
      </c>
      <c r="M30" s="23">
        <v>24.675699999999999</v>
      </c>
      <c r="N30" s="23">
        <v>10.986548970679975</v>
      </c>
      <c r="O30" s="23">
        <v>6.9188999999999998</v>
      </c>
      <c r="P30" s="23">
        <v>20.4053</v>
      </c>
      <c r="Q30" s="23">
        <v>15.621600000000001</v>
      </c>
      <c r="R30" s="23">
        <v>23.135101410073382</v>
      </c>
      <c r="S30" s="23">
        <v>0</v>
      </c>
      <c r="T30" s="23">
        <v>8.9189000000000007</v>
      </c>
      <c r="U30" s="23">
        <v>11.621600000000001</v>
      </c>
      <c r="V30" s="23">
        <v>13.2973</v>
      </c>
      <c r="W30" s="23">
        <v>32</v>
      </c>
      <c r="X30" s="23">
        <v>66.700962828799931</v>
      </c>
      <c r="Y30" s="23">
        <v>5.8108000000000004</v>
      </c>
      <c r="Z30" s="23">
        <v>41.121710460681257</v>
      </c>
      <c r="AA30" s="23">
        <v>15</v>
      </c>
      <c r="AB30" s="23">
        <v>74.216210460681253</v>
      </c>
      <c r="AC30" s="23">
        <v>53.151400000000002</v>
      </c>
      <c r="AD30" s="23">
        <v>10.9459</v>
      </c>
      <c r="AE30" s="23">
        <v>11.675674952074605</v>
      </c>
      <c r="AF30" s="23">
        <v>21.027100000000001</v>
      </c>
      <c r="AG30" s="23">
        <v>25.635077895433021</v>
      </c>
      <c r="AH30" s="23">
        <v>13.1892</v>
      </c>
      <c r="AI30" s="23">
        <v>6.3513000000000002</v>
      </c>
      <c r="AJ30" s="23">
        <v>11.9459</v>
      </c>
      <c r="AK30" s="23">
        <v>30.025510792264505</v>
      </c>
      <c r="AL30" s="23">
        <v>20.919483113236168</v>
      </c>
      <c r="AM30" s="23">
        <v>16.000000909770357</v>
      </c>
      <c r="AN30" s="23">
        <v>15.283800000000001</v>
      </c>
      <c r="AO30" s="23">
        <v>11</v>
      </c>
      <c r="AP30" s="23">
        <v>42.821023643169056</v>
      </c>
      <c r="AQ30" s="23">
        <v>0</v>
      </c>
      <c r="AR30" s="23">
        <v>22.7163</v>
      </c>
      <c r="AS30" s="23">
        <v>33.040500000000002</v>
      </c>
      <c r="AT30" s="23">
        <v>31.460409677000001</v>
      </c>
      <c r="AU30" s="23">
        <v>11.175700000000001</v>
      </c>
      <c r="AV30" s="23">
        <v>0</v>
      </c>
      <c r="AW30" s="23">
        <v>18.8108</v>
      </c>
      <c r="AX30" s="23">
        <v>7.4054000000000002</v>
      </c>
      <c r="AY30" s="23">
        <v>16.216274952074606</v>
      </c>
      <c r="AZ30" s="23">
        <v>7.1350999999999996</v>
      </c>
      <c r="BA30" s="23">
        <v>56.226562647966723</v>
      </c>
      <c r="BB30" s="23">
        <v>998.85235950010042</v>
      </c>
      <c r="BC30" s="23">
        <v>25.540500000000002</v>
      </c>
      <c r="BD30" s="23">
        <v>5.8108000000000004</v>
      </c>
      <c r="BE30" s="23">
        <v>7.9188999999999998</v>
      </c>
      <c r="BF30" s="23">
        <v>0</v>
      </c>
      <c r="BG30" s="23">
        <v>0</v>
      </c>
      <c r="BH30" s="23">
        <v>71.470949095446031</v>
      </c>
      <c r="BI30" s="23">
        <v>0</v>
      </c>
      <c r="BJ30" s="23">
        <v>0</v>
      </c>
      <c r="BK30" s="23">
        <v>8.0810999999999993</v>
      </c>
      <c r="BL30" s="23">
        <v>0</v>
      </c>
      <c r="BM30" s="23">
        <v>13.311931409791223</v>
      </c>
      <c r="BN30" s="23">
        <v>5.8649000000000004</v>
      </c>
      <c r="BO30" s="23">
        <v>12</v>
      </c>
      <c r="BP30" s="23">
        <v>26.4054</v>
      </c>
      <c r="BQ30" s="23">
        <v>0</v>
      </c>
      <c r="BR30" s="23">
        <v>72.1892</v>
      </c>
      <c r="BS30" s="23">
        <v>10.675700000000001</v>
      </c>
      <c r="BT30" s="23">
        <v>29.351399999999998</v>
      </c>
      <c r="BU30" s="23">
        <v>8.7157</v>
      </c>
      <c r="BV30" s="23">
        <v>0</v>
      </c>
      <c r="BW30" s="23">
        <v>0</v>
      </c>
      <c r="BX30" s="23">
        <v>0</v>
      </c>
      <c r="BY30" s="23">
        <v>0</v>
      </c>
      <c r="BZ30" s="23">
        <v>0</v>
      </c>
      <c r="CA30" s="23">
        <v>11.973000000000001</v>
      </c>
      <c r="CB30" s="23">
        <v>12.8649</v>
      </c>
      <c r="CC30" s="23">
        <v>55.405437476037299</v>
      </c>
      <c r="CD30" s="23">
        <v>27.864899999999999</v>
      </c>
      <c r="CE30" s="23">
        <v>33.579735483</v>
      </c>
      <c r="CF30" s="23">
        <v>0</v>
      </c>
      <c r="CG30" s="23">
        <v>46.972900000000003</v>
      </c>
      <c r="CH30" s="23">
        <v>31.788</v>
      </c>
      <c r="CI30" s="23">
        <v>12</v>
      </c>
      <c r="CJ30" s="23">
        <v>32.162099999999995</v>
      </c>
      <c r="CK30" s="23">
        <v>18.7027</v>
      </c>
      <c r="CL30" s="23">
        <v>7.1350999999999996</v>
      </c>
      <c r="CM30" s="23">
        <v>6.2701999999999991</v>
      </c>
      <c r="CN30" s="23">
        <v>0</v>
      </c>
      <c r="CO30" s="23">
        <v>22.8108</v>
      </c>
      <c r="CP30" s="23">
        <v>20.729700000000001</v>
      </c>
      <c r="CQ30" s="23">
        <v>9</v>
      </c>
      <c r="CR30" s="23">
        <v>5.8918999999999997</v>
      </c>
      <c r="CS30" s="23">
        <v>5</v>
      </c>
      <c r="CT30" s="23">
        <v>0</v>
      </c>
      <c r="CU30" s="23">
        <v>7.5135000000000005</v>
      </c>
      <c r="CV30" s="23">
        <v>16.21622092136252</v>
      </c>
      <c r="CW30" s="23">
        <v>0</v>
      </c>
      <c r="CX30" s="23">
        <v>25.621700000000001</v>
      </c>
      <c r="CY30" s="23">
        <v>5.8649000000000004</v>
      </c>
      <c r="CZ30" s="23">
        <v>45.979323892701181</v>
      </c>
      <c r="DA30" s="23">
        <v>11.6622</v>
      </c>
      <c r="DB30" s="23">
        <v>186.10821046068128</v>
      </c>
      <c r="DC30" s="23">
        <v>0</v>
      </c>
    </row>
    <row r="31" spans="1:107" x14ac:dyDescent="0.25">
      <c r="A31" s="21" t="s">
        <v>108</v>
      </c>
      <c r="B31" s="21" t="s">
        <v>129</v>
      </c>
      <c r="C31" s="21" t="s">
        <v>139</v>
      </c>
      <c r="D31" s="22">
        <v>83.695564906510228</v>
      </c>
      <c r="E31" s="22">
        <v>0</v>
      </c>
      <c r="F31" s="22">
        <v>5</v>
      </c>
      <c r="G31" s="22">
        <v>0</v>
      </c>
      <c r="H31" s="22">
        <v>0</v>
      </c>
      <c r="I31" s="22">
        <v>0</v>
      </c>
      <c r="J31" s="22">
        <v>6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5.3243000000000009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9.8108000000000004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5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</row>
    <row r="32" spans="1:107" x14ac:dyDescent="0.25">
      <c r="A32" s="24" t="s">
        <v>108</v>
      </c>
      <c r="B32" s="24" t="s">
        <v>140</v>
      </c>
      <c r="C32" s="24" t="s">
        <v>141</v>
      </c>
      <c r="D32" s="23">
        <v>1640.0974511009911</v>
      </c>
      <c r="E32" s="23">
        <v>18</v>
      </c>
      <c r="F32" s="23">
        <v>100.1892</v>
      </c>
      <c r="G32" s="23">
        <v>7</v>
      </c>
      <c r="H32" s="23">
        <v>9</v>
      </c>
      <c r="I32" s="23">
        <v>12</v>
      </c>
      <c r="J32" s="23">
        <v>19</v>
      </c>
      <c r="K32" s="23">
        <v>13</v>
      </c>
      <c r="L32" s="23">
        <v>12</v>
      </c>
      <c r="M32" s="23">
        <v>19</v>
      </c>
      <c r="N32" s="23">
        <v>12</v>
      </c>
      <c r="O32" s="23">
        <v>5.0062383031815347</v>
      </c>
      <c r="P32" s="23">
        <v>12</v>
      </c>
      <c r="Q32" s="23">
        <v>27</v>
      </c>
      <c r="R32" s="23">
        <v>8</v>
      </c>
      <c r="S32" s="23">
        <v>0</v>
      </c>
      <c r="T32" s="23">
        <v>18</v>
      </c>
      <c r="U32" s="23">
        <v>6.5</v>
      </c>
      <c r="V32" s="23">
        <v>11</v>
      </c>
      <c r="W32" s="23">
        <v>14</v>
      </c>
      <c r="X32" s="23">
        <v>18</v>
      </c>
      <c r="Y32" s="23">
        <v>14</v>
      </c>
      <c r="Z32" s="23">
        <v>12</v>
      </c>
      <c r="AA32" s="23">
        <v>11</v>
      </c>
      <c r="AB32" s="23">
        <v>26.006238303181533</v>
      </c>
      <c r="AC32" s="23">
        <v>25</v>
      </c>
      <c r="AD32" s="23">
        <v>8</v>
      </c>
      <c r="AE32" s="23">
        <v>10</v>
      </c>
      <c r="AF32" s="23">
        <v>9</v>
      </c>
      <c r="AG32" s="23">
        <v>14</v>
      </c>
      <c r="AH32" s="23">
        <v>18</v>
      </c>
      <c r="AI32" s="23">
        <v>14.548387095999999</v>
      </c>
      <c r="AJ32" s="23">
        <v>8</v>
      </c>
      <c r="AK32" s="23">
        <v>9.6622000000000003</v>
      </c>
      <c r="AL32" s="23">
        <v>14</v>
      </c>
      <c r="AM32" s="23">
        <v>31</v>
      </c>
      <c r="AN32" s="23">
        <v>11</v>
      </c>
      <c r="AO32" s="23">
        <v>19.8108</v>
      </c>
      <c r="AP32" s="23">
        <v>8</v>
      </c>
      <c r="AQ32" s="23">
        <v>22</v>
      </c>
      <c r="AR32" s="23">
        <v>23</v>
      </c>
      <c r="AS32" s="23">
        <v>11</v>
      </c>
      <c r="AT32" s="23">
        <v>15</v>
      </c>
      <c r="AU32" s="23">
        <v>8.6</v>
      </c>
      <c r="AV32" s="23">
        <v>9</v>
      </c>
      <c r="AW32" s="23">
        <v>9</v>
      </c>
      <c r="AX32" s="23">
        <v>15</v>
      </c>
      <c r="AY32" s="23">
        <v>13</v>
      </c>
      <c r="AZ32" s="23">
        <v>6</v>
      </c>
      <c r="BA32" s="23">
        <v>33.945900000000002</v>
      </c>
      <c r="BB32" s="23">
        <v>0</v>
      </c>
      <c r="BC32" s="23">
        <v>19</v>
      </c>
      <c r="BD32" s="23">
        <v>6</v>
      </c>
      <c r="BE32" s="23">
        <v>11</v>
      </c>
      <c r="BF32" s="23">
        <v>17</v>
      </c>
      <c r="BG32" s="23">
        <v>16</v>
      </c>
      <c r="BH32" s="23">
        <v>16</v>
      </c>
      <c r="BI32" s="23">
        <v>0</v>
      </c>
      <c r="BJ32" s="23">
        <v>9</v>
      </c>
      <c r="BK32" s="23">
        <v>12</v>
      </c>
      <c r="BL32" s="23">
        <v>11</v>
      </c>
      <c r="BM32" s="23">
        <v>13</v>
      </c>
      <c r="BN32" s="23">
        <v>10</v>
      </c>
      <c r="BO32" s="23">
        <v>9</v>
      </c>
      <c r="BP32" s="23">
        <v>13</v>
      </c>
      <c r="BQ32" s="23">
        <v>10</v>
      </c>
      <c r="BR32" s="23">
        <v>42.1081</v>
      </c>
      <c r="BS32" s="23">
        <v>7</v>
      </c>
      <c r="BT32" s="23">
        <v>24</v>
      </c>
      <c r="BU32" s="23">
        <v>9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10</v>
      </c>
      <c r="CB32" s="23">
        <v>9</v>
      </c>
      <c r="CC32" s="23">
        <v>20.012476606363069</v>
      </c>
      <c r="CD32" s="23">
        <v>34.864899999999999</v>
      </c>
      <c r="CE32" s="23">
        <v>14</v>
      </c>
      <c r="CF32" s="23">
        <v>0</v>
      </c>
      <c r="CG32" s="23">
        <v>10</v>
      </c>
      <c r="CH32" s="23">
        <v>9</v>
      </c>
      <c r="CI32" s="23">
        <v>16</v>
      </c>
      <c r="CJ32" s="23">
        <v>14</v>
      </c>
      <c r="CK32" s="23">
        <v>9</v>
      </c>
      <c r="CL32" s="23">
        <v>0</v>
      </c>
      <c r="CM32" s="23">
        <v>7</v>
      </c>
      <c r="CN32" s="23">
        <v>7</v>
      </c>
      <c r="CO32" s="23">
        <v>13</v>
      </c>
      <c r="CP32" s="23">
        <v>12</v>
      </c>
      <c r="CQ32" s="23">
        <v>25</v>
      </c>
      <c r="CR32" s="23">
        <v>13</v>
      </c>
      <c r="CS32" s="23">
        <v>16.993761696818467</v>
      </c>
      <c r="CT32" s="23">
        <v>13</v>
      </c>
      <c r="CU32" s="23">
        <v>5</v>
      </c>
      <c r="CV32" s="23">
        <v>18</v>
      </c>
      <c r="CW32" s="23">
        <v>10</v>
      </c>
      <c r="CX32" s="23">
        <v>32</v>
      </c>
      <c r="CY32" s="23">
        <v>12</v>
      </c>
      <c r="CZ32" s="23">
        <v>24</v>
      </c>
      <c r="DA32" s="23">
        <v>11.8514</v>
      </c>
      <c r="DB32" s="23">
        <v>116</v>
      </c>
      <c r="DC32" s="23">
        <v>0</v>
      </c>
    </row>
    <row r="33" spans="1:107" x14ac:dyDescent="0.25">
      <c r="A33" s="21" t="s">
        <v>108</v>
      </c>
      <c r="B33" s="21" t="s">
        <v>140</v>
      </c>
      <c r="C33" s="21" t="s">
        <v>142</v>
      </c>
      <c r="D33" s="22">
        <v>345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341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2">
        <v>0</v>
      </c>
      <c r="DC33" s="22">
        <v>0</v>
      </c>
    </row>
    <row r="34" spans="1:107" x14ac:dyDescent="0.25">
      <c r="A34" s="24" t="s">
        <v>108</v>
      </c>
      <c r="B34" s="24" t="s">
        <v>140</v>
      </c>
      <c r="C34" s="24" t="s">
        <v>143</v>
      </c>
      <c r="D34" s="23">
        <v>283.2</v>
      </c>
      <c r="E34" s="23">
        <v>0</v>
      </c>
      <c r="F34" s="23">
        <v>5.2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5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5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6</v>
      </c>
      <c r="BS34" s="23">
        <v>0</v>
      </c>
      <c r="BT34" s="23">
        <v>5</v>
      </c>
      <c r="BU34" s="23">
        <v>0</v>
      </c>
      <c r="BV34" s="23">
        <v>0</v>
      </c>
      <c r="BW34" s="23">
        <v>0</v>
      </c>
      <c r="BX34" s="23">
        <v>0</v>
      </c>
      <c r="BY34" s="23">
        <v>0</v>
      </c>
      <c r="BZ34" s="23">
        <v>0</v>
      </c>
      <c r="CA34" s="23">
        <v>0</v>
      </c>
      <c r="CB34" s="23">
        <v>0</v>
      </c>
      <c r="CC34" s="23">
        <v>0</v>
      </c>
      <c r="CD34" s="23">
        <v>0</v>
      </c>
      <c r="CE34" s="23">
        <v>0</v>
      </c>
      <c r="CF34" s="23">
        <v>0</v>
      </c>
      <c r="CG34" s="23">
        <v>0</v>
      </c>
      <c r="CH34" s="23">
        <v>0</v>
      </c>
      <c r="CI34" s="23">
        <v>0</v>
      </c>
      <c r="CJ34" s="23">
        <v>0</v>
      </c>
      <c r="CK34" s="23">
        <v>0</v>
      </c>
      <c r="CL34" s="23">
        <v>0</v>
      </c>
      <c r="CM34" s="23">
        <v>0</v>
      </c>
      <c r="CN34" s="23">
        <v>0</v>
      </c>
      <c r="CO34" s="23">
        <v>0</v>
      </c>
      <c r="CP34" s="23">
        <v>0</v>
      </c>
      <c r="CQ34" s="23">
        <v>5</v>
      </c>
      <c r="CR34" s="23">
        <v>0</v>
      </c>
      <c r="CS34" s="23">
        <v>5</v>
      </c>
      <c r="CT34" s="23">
        <v>0</v>
      </c>
      <c r="CU34" s="23">
        <v>0</v>
      </c>
      <c r="CV34" s="23">
        <v>0</v>
      </c>
      <c r="CW34" s="23">
        <v>0</v>
      </c>
      <c r="CX34" s="23">
        <v>5</v>
      </c>
      <c r="CY34" s="23">
        <v>0</v>
      </c>
      <c r="CZ34" s="23">
        <v>5</v>
      </c>
      <c r="DA34" s="23">
        <v>0</v>
      </c>
      <c r="DB34" s="23">
        <v>5</v>
      </c>
      <c r="DC34" s="23">
        <v>0</v>
      </c>
    </row>
    <row r="35" spans="1:107" x14ac:dyDescent="0.25">
      <c r="A35" s="21" t="s">
        <v>108</v>
      </c>
      <c r="B35" s="21" t="s">
        <v>140</v>
      </c>
      <c r="C35" s="21" t="s">
        <v>144</v>
      </c>
      <c r="D35" s="22">
        <v>99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</row>
    <row r="36" spans="1:107" x14ac:dyDescent="0.25">
      <c r="A36" s="24" t="s">
        <v>108</v>
      </c>
      <c r="B36" s="24" t="s">
        <v>145</v>
      </c>
      <c r="C36" s="24" t="s">
        <v>146</v>
      </c>
      <c r="D36" s="23">
        <v>268.77434786226877</v>
      </c>
      <c r="E36" s="23">
        <v>0</v>
      </c>
      <c r="F36" s="23">
        <v>6.8108000000000004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5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9.8108000000000004</v>
      </c>
      <c r="BB36" s="23">
        <v>23.864899999999999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13</v>
      </c>
      <c r="BS36" s="23">
        <v>0</v>
      </c>
      <c r="BT36" s="23">
        <v>5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0</v>
      </c>
      <c r="CU36" s="23">
        <v>0</v>
      </c>
      <c r="CV36" s="23">
        <v>0</v>
      </c>
      <c r="CW36" s="23">
        <v>0</v>
      </c>
      <c r="CX36" s="23">
        <v>7</v>
      </c>
      <c r="CY36" s="23">
        <v>0</v>
      </c>
      <c r="CZ36" s="23">
        <v>0</v>
      </c>
      <c r="DA36" s="23">
        <v>0</v>
      </c>
      <c r="DB36" s="23">
        <v>43.121309244437143</v>
      </c>
      <c r="DC36" s="23">
        <v>0</v>
      </c>
    </row>
    <row r="37" spans="1:107" x14ac:dyDescent="0.25">
      <c r="A37" s="21" t="s">
        <v>108</v>
      </c>
      <c r="B37" s="21" t="s">
        <v>145</v>
      </c>
      <c r="C37" s="21" t="s">
        <v>147</v>
      </c>
      <c r="D37" s="22">
        <v>7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0</v>
      </c>
      <c r="BO37" s="22">
        <v>0</v>
      </c>
      <c r="BP37" s="22">
        <v>0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0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0</v>
      </c>
      <c r="CK37" s="22">
        <v>0</v>
      </c>
      <c r="CL37" s="22">
        <v>0</v>
      </c>
      <c r="CM37" s="22">
        <v>0</v>
      </c>
      <c r="CN37" s="22">
        <v>0</v>
      </c>
      <c r="CO37" s="22">
        <v>0</v>
      </c>
      <c r="CP37" s="22">
        <v>0</v>
      </c>
      <c r="CQ37" s="22">
        <v>0</v>
      </c>
      <c r="CR37" s="22">
        <v>0</v>
      </c>
      <c r="CS37" s="22">
        <v>0</v>
      </c>
      <c r="CT37" s="22">
        <v>0</v>
      </c>
      <c r="CU37" s="22">
        <v>0</v>
      </c>
      <c r="CV37" s="22">
        <v>0</v>
      </c>
      <c r="CW37" s="22">
        <v>0</v>
      </c>
      <c r="CX37" s="22">
        <v>0</v>
      </c>
      <c r="CY37" s="22">
        <v>0</v>
      </c>
      <c r="CZ37" s="22">
        <v>0</v>
      </c>
      <c r="DA37" s="22">
        <v>0</v>
      </c>
      <c r="DB37" s="22">
        <v>0</v>
      </c>
      <c r="DC37" s="22">
        <v>0</v>
      </c>
    </row>
    <row r="38" spans="1:107" x14ac:dyDescent="0.25">
      <c r="A38" s="24" t="s">
        <v>108</v>
      </c>
      <c r="B38" s="24" t="s">
        <v>148</v>
      </c>
      <c r="C38" s="24" t="s">
        <v>149</v>
      </c>
      <c r="D38" s="23">
        <v>87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10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6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3">
        <v>0</v>
      </c>
      <c r="BY38" s="23">
        <v>0</v>
      </c>
      <c r="BZ38" s="23">
        <v>0</v>
      </c>
      <c r="CA38" s="23">
        <v>0</v>
      </c>
      <c r="CB38" s="23">
        <v>0</v>
      </c>
      <c r="CC38" s="23">
        <v>0</v>
      </c>
      <c r="CD38" s="23">
        <v>0</v>
      </c>
      <c r="CE38" s="23">
        <v>0</v>
      </c>
      <c r="CF38" s="23">
        <v>0</v>
      </c>
      <c r="CG38" s="23">
        <v>0</v>
      </c>
      <c r="CH38" s="23">
        <v>0</v>
      </c>
      <c r="CI38" s="23">
        <v>0</v>
      </c>
      <c r="CJ38" s="23">
        <v>0</v>
      </c>
      <c r="CK38" s="23">
        <v>0</v>
      </c>
      <c r="CL38" s="23">
        <v>0</v>
      </c>
      <c r="CM38" s="23">
        <v>0</v>
      </c>
      <c r="CN38" s="23">
        <v>0</v>
      </c>
      <c r="CO38" s="23">
        <v>0</v>
      </c>
      <c r="CP38" s="23">
        <v>0</v>
      </c>
      <c r="CQ38" s="23">
        <v>0</v>
      </c>
      <c r="CR38" s="23">
        <v>0</v>
      </c>
      <c r="CS38" s="23">
        <v>0</v>
      </c>
      <c r="CT38" s="23">
        <v>0</v>
      </c>
      <c r="CU38" s="23">
        <v>0</v>
      </c>
      <c r="CV38" s="23">
        <v>0</v>
      </c>
      <c r="CW38" s="23">
        <v>0</v>
      </c>
      <c r="CX38" s="23">
        <v>0</v>
      </c>
      <c r="CY38" s="23">
        <v>0</v>
      </c>
      <c r="CZ38" s="23">
        <v>0</v>
      </c>
      <c r="DA38" s="23">
        <v>0</v>
      </c>
      <c r="DB38" s="23">
        <v>0</v>
      </c>
      <c r="DC38" s="23">
        <v>0</v>
      </c>
    </row>
    <row r="39" spans="1:107" x14ac:dyDescent="0.25">
      <c r="A39" s="24" t="s">
        <v>108</v>
      </c>
      <c r="B39" s="24" t="s">
        <v>231</v>
      </c>
      <c r="C39" s="24" t="s">
        <v>231</v>
      </c>
      <c r="D39" s="23">
        <f>SUM(D3:D38)</f>
        <v>46683.921283653894</v>
      </c>
      <c r="E39" s="23">
        <f>SUM(E3:E38)</f>
        <v>442.21085243602033</v>
      </c>
      <c r="F39" s="23">
        <f>SUM(F3:F38)</f>
        <v>1428.1315205432902</v>
      </c>
      <c r="G39" s="23">
        <f>SUM(G3:G38)</f>
        <v>242.82322749797191</v>
      </c>
      <c r="H39" s="23">
        <f>SUM(H3:H38)</f>
        <v>167.34594175502076</v>
      </c>
      <c r="I39" s="23">
        <f>SUM(I3:I38)</f>
        <v>222.35041606259756</v>
      </c>
      <c r="J39" s="23">
        <f>SUM(J3:J38)</f>
        <v>508.94427391241067</v>
      </c>
      <c r="K39" s="23">
        <f>SUM(K3:K38)</f>
        <v>166.95679398843816</v>
      </c>
      <c r="L39" s="23">
        <f>SUM(L3:L38)</f>
        <v>373.91580306016095</v>
      </c>
      <c r="M39" s="23">
        <f>SUM(M3:M38)</f>
        <v>335.71010709842056</v>
      </c>
      <c r="N39" s="23">
        <f>SUM(N3:N38)</f>
        <v>199.27774795146007</v>
      </c>
      <c r="O39" s="23">
        <f>SUM(O3:O38)</f>
        <v>86.505227026425203</v>
      </c>
      <c r="P39" s="23">
        <f>SUM(P3:P38)</f>
        <v>280.02991285193849</v>
      </c>
      <c r="Q39" s="23">
        <f>SUM(Q3:Q38)</f>
        <v>751.67561251643792</v>
      </c>
      <c r="R39" s="23">
        <f>SUM(R3:R38)</f>
        <v>410.69712519930664</v>
      </c>
      <c r="S39" s="23">
        <f>SUM(S3:S38)</f>
        <v>13.575966562694948</v>
      </c>
      <c r="T39" s="23">
        <f>SUM(T3:T38)</f>
        <v>291.37740262343374</v>
      </c>
      <c r="U39" s="23">
        <f>SUM(U3:U38)</f>
        <v>226.56420283631525</v>
      </c>
      <c r="V39" s="23">
        <f>SUM(V3:V38)</f>
        <v>323.96196942039552</v>
      </c>
      <c r="W39" s="23">
        <f>SUM(W3:W38)</f>
        <v>377.18459314620929</v>
      </c>
      <c r="X39" s="23">
        <f>SUM(X3:X38)</f>
        <v>630.2878977721308</v>
      </c>
      <c r="Y39" s="23">
        <f>SUM(Y3:Y38)</f>
        <v>380.52976626631437</v>
      </c>
      <c r="Z39" s="23">
        <f>SUM(Z3:Z38)</f>
        <v>318.94750382792358</v>
      </c>
      <c r="AA39" s="23">
        <f>SUM(AA3:AA38)</f>
        <v>253.1786370478377</v>
      </c>
      <c r="AB39" s="23">
        <f>SUM(AB3:AB38)</f>
        <v>662.65773043466697</v>
      </c>
      <c r="AC39" s="23">
        <f>SUM(AC3:AC38)</f>
        <v>526.02074176290921</v>
      </c>
      <c r="AD39" s="23">
        <f>SUM(AD3:AD38)</f>
        <v>206.71999420236665</v>
      </c>
      <c r="AE39" s="23">
        <f>SUM(AE3:AE38)</f>
        <v>279.13972397001862</v>
      </c>
      <c r="AF39" s="23">
        <f>SUM(AF3:AF38)</f>
        <v>267.72671662307744</v>
      </c>
      <c r="AG39" s="23">
        <f>SUM(AG3:AG38)</f>
        <v>437.8486810771725</v>
      </c>
      <c r="AH39" s="23">
        <f>SUM(AH3:AH38)</f>
        <v>369.20047246413674</v>
      </c>
      <c r="AI39" s="23">
        <f>SUM(AI3:AI38)</f>
        <v>243.73967785985374</v>
      </c>
      <c r="AJ39" s="23">
        <f>SUM(AJ3:AJ38)</f>
        <v>266.21970360479565</v>
      </c>
      <c r="AK39" s="23">
        <f>SUM(AK3:AK38)</f>
        <v>475.46546550324609</v>
      </c>
      <c r="AL39" s="23">
        <f>SUM(AL3:AL38)</f>
        <v>213.5570570621687</v>
      </c>
      <c r="AM39" s="23">
        <f>SUM(AM3:AM38)</f>
        <v>499.29810985225322</v>
      </c>
      <c r="AN39" s="23">
        <f>SUM(AN3:AN38)</f>
        <v>351.55381580415457</v>
      </c>
      <c r="AO39" s="23">
        <f>SUM(AO3:AO38)</f>
        <v>501.75035998979195</v>
      </c>
      <c r="AP39" s="23">
        <f>SUM(AP3:AP38)</f>
        <v>510.28154714428786</v>
      </c>
      <c r="AQ39" s="23">
        <f>SUM(AQ3:AQ38)</f>
        <v>401.72413198208136</v>
      </c>
      <c r="AR39" s="23">
        <f>SUM(AR3:AR38)</f>
        <v>574.48985056698984</v>
      </c>
      <c r="AS39" s="23">
        <f>SUM(AS3:AS38)</f>
        <v>425.22376848881271</v>
      </c>
      <c r="AT39" s="23">
        <f>SUM(AT3:AT38)</f>
        <v>434.0212845251084</v>
      </c>
      <c r="AU39" s="23">
        <f>SUM(AU3:AU38)</f>
        <v>151.71182427383101</v>
      </c>
      <c r="AV39" s="23">
        <f>SUM(AV3:AV38)</f>
        <v>230.64266706560375</v>
      </c>
      <c r="AW39" s="23">
        <f>SUM(AW3:AW38)</f>
        <v>228.19821522309078</v>
      </c>
      <c r="AX39" s="23">
        <f>SUM(AX3:AX38)</f>
        <v>220.89438844771644</v>
      </c>
      <c r="AY39" s="23">
        <f>SUM(AY3:AY38)</f>
        <v>326.98959253147547</v>
      </c>
      <c r="AZ39" s="23">
        <f>SUM(AZ3:AZ38)</f>
        <v>143.98414239905986</v>
      </c>
      <c r="BA39" s="23">
        <f>SUM(BA3:BA38)</f>
        <v>652.9159039644004</v>
      </c>
      <c r="BB39" s="23">
        <f>SUM(BB3:BB38)</f>
        <v>6785.6399351818436</v>
      </c>
      <c r="BC39" s="23">
        <f>SUM(BC3:BC38)</f>
        <v>436.76112217094163</v>
      </c>
      <c r="BD39" s="23">
        <f>SUM(BD3:BD38)</f>
        <v>99.272777419096769</v>
      </c>
      <c r="BE39" s="23">
        <f>SUM(BE3:BE38)</f>
        <v>166.92046877189179</v>
      </c>
      <c r="BF39" s="23">
        <f>SUM(BF3:BF38)</f>
        <v>120.85792607610729</v>
      </c>
      <c r="BG39" s="23">
        <f>SUM(BG3:BG38)</f>
        <v>302.85606582925357</v>
      </c>
      <c r="BH39" s="23">
        <f>SUM(BH3:BH38)</f>
        <v>449.81860862226267</v>
      </c>
      <c r="BI39" s="23">
        <f>SUM(BI3:BI38)</f>
        <v>6.3858999999999995</v>
      </c>
      <c r="BJ39" s="23">
        <f>SUM(BJ3:BJ38)</f>
        <v>289.01032502835335</v>
      </c>
      <c r="BK39" s="23">
        <f>SUM(BK3:BK38)</f>
        <v>227.16250035973073</v>
      </c>
      <c r="BL39" s="23">
        <f>SUM(BL3:BL38)</f>
        <v>147.19578786801083</v>
      </c>
      <c r="BM39" s="23">
        <f>SUM(BM3:BM38)</f>
        <v>311.84377659678944</v>
      </c>
      <c r="BN39" s="23">
        <f>SUM(BN3:BN38)</f>
        <v>151.96671640370067</v>
      </c>
      <c r="BO39" s="23">
        <f>SUM(BO3:BO38)</f>
        <v>205.68232344636087</v>
      </c>
      <c r="BP39" s="23">
        <f>SUM(BP3:BP38)</f>
        <v>530.45502869883546</v>
      </c>
      <c r="BQ39" s="23">
        <f>SUM(BQ3:BQ38)</f>
        <v>99.010174672489086</v>
      </c>
      <c r="BR39" s="23">
        <f>SUM(BR3:BR38)</f>
        <v>1449.3242182152778</v>
      </c>
      <c r="BS39" s="23">
        <f>SUM(BS3:BS38)</f>
        <v>261.08261842315829</v>
      </c>
      <c r="BT39" s="23">
        <f>SUM(BT3:BT38)</f>
        <v>695.37641500678592</v>
      </c>
      <c r="BU39" s="23">
        <f>SUM(BU3:BU38)</f>
        <v>177.70409533847541</v>
      </c>
      <c r="BV39" s="23">
        <f>SUM(BV3:BV38)</f>
        <v>0</v>
      </c>
      <c r="BW39" s="23">
        <f>SUM(BW3:BW38)</f>
        <v>0</v>
      </c>
      <c r="BX39" s="23">
        <f>SUM(BX3:BX38)</f>
        <v>0</v>
      </c>
      <c r="BY39" s="23">
        <f>SUM(BY3:BY38)</f>
        <v>0</v>
      </c>
      <c r="BZ39" s="23">
        <f>SUM(BZ3:BZ38)</f>
        <v>0</v>
      </c>
      <c r="CA39" s="23">
        <f>SUM(CA3:CA38)</f>
        <v>306.3115369506163</v>
      </c>
      <c r="CB39" s="23">
        <f>SUM(CB3:CB38)</f>
        <v>252.6069334138993</v>
      </c>
      <c r="CC39" s="23">
        <f>SUM(CC3:CC38)</f>
        <v>634.75722137207015</v>
      </c>
      <c r="CD39" s="23">
        <f>SUM(CD3:CD38)</f>
        <v>416.38355162200901</v>
      </c>
      <c r="CE39" s="23">
        <f>SUM(CE3:CE38)</f>
        <v>350.33993690920016</v>
      </c>
      <c r="CF39" s="23">
        <f>SUM(CF3:CF38)</f>
        <v>32.972900000000003</v>
      </c>
      <c r="CG39" s="23">
        <f>SUM(CG3:CG38)</f>
        <v>613.35037293389064</v>
      </c>
      <c r="CH39" s="23">
        <f>SUM(CH3:CH38)</f>
        <v>356.83915107513462</v>
      </c>
      <c r="CI39" s="23">
        <f>SUM(CI3:CI38)</f>
        <v>350.74454563593582</v>
      </c>
      <c r="CJ39" s="23">
        <f>SUM(CJ3:CJ38)</f>
        <v>517.89280543089944</v>
      </c>
      <c r="CK39" s="23">
        <f>SUM(CK3:CK38)</f>
        <v>168.5825622583227</v>
      </c>
      <c r="CL39" s="23">
        <f>SUM(CL3:CL38)</f>
        <v>190.90867681889833</v>
      </c>
      <c r="CM39" s="23">
        <f>SUM(CM3:CM38)</f>
        <v>149.10488847578543</v>
      </c>
      <c r="CN39" s="23">
        <f>SUM(CN3:CN38)</f>
        <v>137.68183406113539</v>
      </c>
      <c r="CO39" s="23">
        <f>SUM(CO3:CO38)</f>
        <v>417.98071245865276</v>
      </c>
      <c r="CP39" s="23">
        <f>SUM(CP3:CP38)</f>
        <v>306.88091308824687</v>
      </c>
      <c r="CQ39" s="23">
        <f>SUM(CQ3:CQ38)</f>
        <v>556.81280992792995</v>
      </c>
      <c r="CR39" s="23">
        <f>SUM(CR3:CR38)</f>
        <v>289.89260187278529</v>
      </c>
      <c r="CS39" s="23">
        <f>SUM(CS3:CS38)</f>
        <v>274.12193561830475</v>
      </c>
      <c r="CT39" s="23">
        <f>SUM(CT3:CT38)</f>
        <v>272.92526213258242</v>
      </c>
      <c r="CU39" s="23">
        <f>SUM(CU3:CU38)</f>
        <v>137.34963037796567</v>
      </c>
      <c r="CV39" s="23">
        <f>SUM(CV3:CV38)</f>
        <v>328.66960098429945</v>
      </c>
      <c r="CW39" s="23">
        <f>SUM(CW3:CW38)</f>
        <v>245.5425207031297</v>
      </c>
      <c r="CX39" s="23">
        <f>SUM(CX3:CX38)</f>
        <v>884.75409092252607</v>
      </c>
      <c r="CY39" s="23">
        <f>SUM(CY3:CY38)</f>
        <v>256.1208404332715</v>
      </c>
      <c r="CZ39" s="23">
        <f>SUM(CZ3:CZ38)</f>
        <v>587.44941691969927</v>
      </c>
      <c r="DA39" s="23">
        <f>SUM(DA3:DA38)</f>
        <v>335.09837727510842</v>
      </c>
      <c r="DB39" s="23">
        <f>SUM(DB3:DB38)</f>
        <v>2670.2155260272502</v>
      </c>
      <c r="DC39" s="23">
        <f>SUM(DC3:DC38)</f>
        <v>50.564798484165472</v>
      </c>
    </row>
    <row r="40" spans="1:107" x14ac:dyDescent="0.25">
      <c r="A40" s="21" t="s">
        <v>150</v>
      </c>
      <c r="B40" s="21" t="s">
        <v>109</v>
      </c>
      <c r="C40" s="21" t="s">
        <v>110</v>
      </c>
      <c r="D40" s="22">
        <v>77.027062634576311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8.9386852152214598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2">
        <v>0</v>
      </c>
      <c r="CG40" s="22">
        <v>0</v>
      </c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0</v>
      </c>
      <c r="CN40" s="22">
        <v>0</v>
      </c>
      <c r="CO40" s="22">
        <v>0</v>
      </c>
      <c r="CP40" s="22">
        <v>0</v>
      </c>
      <c r="CQ40" s="22">
        <v>0</v>
      </c>
      <c r="CR40" s="22">
        <v>0</v>
      </c>
      <c r="CS40" s="22">
        <v>0</v>
      </c>
      <c r="CT40" s="22">
        <v>0</v>
      </c>
      <c r="CU40" s="22">
        <v>0</v>
      </c>
      <c r="CV40" s="22">
        <v>0</v>
      </c>
      <c r="CW40" s="22">
        <v>0</v>
      </c>
      <c r="CX40" s="22">
        <v>0</v>
      </c>
      <c r="CY40" s="22">
        <v>0</v>
      </c>
      <c r="CZ40" s="22">
        <v>8</v>
      </c>
      <c r="DA40" s="22">
        <v>0</v>
      </c>
      <c r="DB40" s="22">
        <v>8.8108000000000004</v>
      </c>
      <c r="DC40" s="22">
        <v>0</v>
      </c>
    </row>
    <row r="41" spans="1:107" x14ac:dyDescent="0.25">
      <c r="A41" s="24" t="s">
        <v>150</v>
      </c>
      <c r="B41" s="24" t="s">
        <v>109</v>
      </c>
      <c r="C41" s="24" t="s">
        <v>111</v>
      </c>
      <c r="D41" s="23">
        <v>4179.2214474968459</v>
      </c>
      <c r="E41" s="23">
        <v>43.516291718316907</v>
      </c>
      <c r="F41" s="23">
        <v>136.62136737478349</v>
      </c>
      <c r="G41" s="23">
        <v>22.675599999999999</v>
      </c>
      <c r="H41" s="23">
        <v>8.1321664379288841</v>
      </c>
      <c r="I41" s="23">
        <v>32.716299999999997</v>
      </c>
      <c r="J41" s="23">
        <v>6.8649000000000004</v>
      </c>
      <c r="K41" s="23">
        <v>17</v>
      </c>
      <c r="L41" s="23">
        <v>45.042605933269208</v>
      </c>
      <c r="M41" s="23">
        <v>56.567599999999999</v>
      </c>
      <c r="N41" s="23">
        <v>24.482600000000001</v>
      </c>
      <c r="O41" s="23">
        <v>6.5809999999999995</v>
      </c>
      <c r="P41" s="23">
        <v>28.106561821584528</v>
      </c>
      <c r="Q41" s="23">
        <v>117.32320982831379</v>
      </c>
      <c r="R41" s="23">
        <v>21.287002183406113</v>
      </c>
      <c r="S41" s="23">
        <v>0</v>
      </c>
      <c r="T41" s="23">
        <v>32.432400000000001</v>
      </c>
      <c r="U41" s="23">
        <v>14.039476606363069</v>
      </c>
      <c r="V41" s="23">
        <v>15.1045</v>
      </c>
      <c r="W41" s="23">
        <v>35.675711731466407</v>
      </c>
      <c r="X41" s="23">
        <v>32.054000000000002</v>
      </c>
      <c r="Y41" s="23">
        <v>57.835386909816052</v>
      </c>
      <c r="Z41" s="23">
        <v>19.543718471737208</v>
      </c>
      <c r="AA41" s="23">
        <v>16.431651420436857</v>
      </c>
      <c r="AB41" s="23">
        <v>35.983400000000003</v>
      </c>
      <c r="AC41" s="23">
        <v>30.883809677000002</v>
      </c>
      <c r="AD41" s="23">
        <v>12.933745161290325</v>
      </c>
      <c r="AE41" s="23">
        <v>15.266163047815315</v>
      </c>
      <c r="AF41" s="23">
        <v>42.513400000000004</v>
      </c>
      <c r="AG41" s="23">
        <v>25.541348970679977</v>
      </c>
      <c r="AH41" s="23">
        <v>41.254347348721154</v>
      </c>
      <c r="AI41" s="23">
        <v>16.957679164067372</v>
      </c>
      <c r="AJ41" s="23">
        <v>65.201011409913761</v>
      </c>
      <c r="AK41" s="23">
        <v>27.308551154086089</v>
      </c>
      <c r="AL41" s="23">
        <v>11.324300000000001</v>
      </c>
      <c r="AM41" s="23">
        <v>106.90662774347362</v>
      </c>
      <c r="AN41" s="23">
        <v>5.9188999999999998</v>
      </c>
      <c r="AO41" s="23">
        <v>36.378399999999999</v>
      </c>
      <c r="AP41" s="23">
        <v>9.1897361821584536</v>
      </c>
      <c r="AQ41" s="23">
        <v>86.933224204556836</v>
      </c>
      <c r="AR41" s="23">
        <v>111.68924111129552</v>
      </c>
      <c r="AS41" s="23">
        <v>29.3446</v>
      </c>
      <c r="AT41" s="23">
        <v>25.777600000000003</v>
      </c>
      <c r="AU41" s="23">
        <v>9.4750999999999994</v>
      </c>
      <c r="AV41" s="23">
        <v>43.29657741935484</v>
      </c>
      <c r="AW41" s="23">
        <v>35.567699999999995</v>
      </c>
      <c r="AX41" s="23">
        <v>13.7117</v>
      </c>
      <c r="AY41" s="23">
        <v>25.229600000000001</v>
      </c>
      <c r="AZ41" s="23">
        <v>0</v>
      </c>
      <c r="BA41" s="23">
        <v>69.232095145145777</v>
      </c>
      <c r="BB41" s="23">
        <v>446.66303168863419</v>
      </c>
      <c r="BC41" s="23">
        <v>33.237983031815347</v>
      </c>
      <c r="BD41" s="23">
        <v>16.054099999999998</v>
      </c>
      <c r="BE41" s="23">
        <v>17.724586800463278</v>
      </c>
      <c r="BF41" s="23">
        <v>39.712302476090983</v>
      </c>
      <c r="BG41" s="23">
        <v>20.679947779221298</v>
      </c>
      <c r="BH41" s="23">
        <v>17.250659638178419</v>
      </c>
      <c r="BI41" s="23">
        <v>0</v>
      </c>
      <c r="BJ41" s="23">
        <v>59.67195506812341</v>
      </c>
      <c r="BK41" s="23">
        <v>39.322302183406116</v>
      </c>
      <c r="BL41" s="23">
        <v>23.041529301877659</v>
      </c>
      <c r="BM41" s="23">
        <v>22.3553</v>
      </c>
      <c r="BN41" s="23">
        <v>26.378347834272283</v>
      </c>
      <c r="BO41" s="23">
        <v>13.735099999999999</v>
      </c>
      <c r="BP41" s="23">
        <v>51.978498190892076</v>
      </c>
      <c r="BQ41" s="23">
        <v>24.801175953324297</v>
      </c>
      <c r="BR41" s="23">
        <v>187.10494757410504</v>
      </c>
      <c r="BS41" s="23">
        <v>25.964000000000002</v>
      </c>
      <c r="BT41" s="23">
        <v>67.829283218964449</v>
      </c>
      <c r="BU41" s="23">
        <v>28.912605507203171</v>
      </c>
      <c r="BV41" s="23">
        <v>0</v>
      </c>
      <c r="BW41" s="23">
        <v>0</v>
      </c>
      <c r="BX41" s="23">
        <v>0</v>
      </c>
      <c r="BY41" s="23">
        <v>0</v>
      </c>
      <c r="BZ41" s="23">
        <v>0</v>
      </c>
      <c r="CA41" s="23">
        <v>19.009490816436045</v>
      </c>
      <c r="CB41" s="23">
        <v>31.797399999999996</v>
      </c>
      <c r="CC41" s="23">
        <v>50.967819151590767</v>
      </c>
      <c r="CD41" s="23">
        <v>27.321536029056997</v>
      </c>
      <c r="CE41" s="23">
        <v>23.155900000000003</v>
      </c>
      <c r="CF41" s="23">
        <v>0</v>
      </c>
      <c r="CG41" s="23">
        <v>74.820776355661891</v>
      </c>
      <c r="CH41" s="23">
        <v>21.544666139832909</v>
      </c>
      <c r="CI41" s="23">
        <v>62.463753028892071</v>
      </c>
      <c r="CJ41" s="23">
        <v>42.03084092564859</v>
      </c>
      <c r="CK41" s="23">
        <v>19.108100000000004</v>
      </c>
      <c r="CL41" s="23">
        <v>5.9200543241980368</v>
      </c>
      <c r="CM41" s="23">
        <v>22.4054</v>
      </c>
      <c r="CN41" s="23">
        <v>10.852200000000002</v>
      </c>
      <c r="CO41" s="23">
        <v>10.297395882719899</v>
      </c>
      <c r="CP41" s="23">
        <v>17.457299999999996</v>
      </c>
      <c r="CQ41" s="23">
        <v>33.108000000000004</v>
      </c>
      <c r="CR41" s="23">
        <v>63.00233252404454</v>
      </c>
      <c r="CS41" s="23">
        <v>31.180299999999999</v>
      </c>
      <c r="CT41" s="23">
        <v>42.486567122052904</v>
      </c>
      <c r="CU41" s="23">
        <v>18.622400000000006</v>
      </c>
      <c r="CV41" s="23">
        <v>35.716246912039921</v>
      </c>
      <c r="CW41" s="23">
        <v>23.145583949006863</v>
      </c>
      <c r="CX41" s="23">
        <v>93.712477419290352</v>
      </c>
      <c r="CY41" s="23">
        <v>39.486399999999996</v>
      </c>
      <c r="CZ41" s="23">
        <v>56.311436397621087</v>
      </c>
      <c r="DA41" s="23">
        <v>15.054200000000003</v>
      </c>
      <c r="DB41" s="23">
        <v>200.00241657178069</v>
      </c>
      <c r="DC41" s="23">
        <v>13.899826568990477</v>
      </c>
    </row>
    <row r="42" spans="1:107" x14ac:dyDescent="0.25">
      <c r="A42" s="21" t="s">
        <v>150</v>
      </c>
      <c r="B42" s="21" t="s">
        <v>109</v>
      </c>
      <c r="C42" s="21" t="s">
        <v>112</v>
      </c>
      <c r="D42" s="22">
        <v>73.959280395495298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6.7568000000000001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7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2">
        <v>5.3243</v>
      </c>
      <c r="CJ42" s="22">
        <v>0</v>
      </c>
      <c r="CK42" s="22">
        <v>0</v>
      </c>
      <c r="CL42" s="22">
        <v>0</v>
      </c>
      <c r="CM42" s="22">
        <v>0</v>
      </c>
      <c r="CN42" s="22">
        <v>0</v>
      </c>
      <c r="CO42" s="22">
        <v>0</v>
      </c>
      <c r="CP42" s="22">
        <v>0</v>
      </c>
      <c r="CQ42" s="22">
        <v>0</v>
      </c>
      <c r="CR42" s="22">
        <v>0</v>
      </c>
      <c r="CS42" s="22">
        <v>0</v>
      </c>
      <c r="CT42" s="22">
        <v>0</v>
      </c>
      <c r="CU42" s="22">
        <v>0</v>
      </c>
      <c r="CV42" s="22">
        <v>0</v>
      </c>
      <c r="CW42" s="22">
        <v>0</v>
      </c>
      <c r="CX42" s="22">
        <v>0</v>
      </c>
      <c r="CY42" s="22">
        <v>0</v>
      </c>
      <c r="CZ42" s="22">
        <v>0</v>
      </c>
      <c r="DA42" s="22">
        <v>0</v>
      </c>
      <c r="DB42" s="22">
        <v>0</v>
      </c>
      <c r="DC42" s="22">
        <v>0</v>
      </c>
    </row>
    <row r="43" spans="1:107" x14ac:dyDescent="0.25">
      <c r="A43" s="24" t="s">
        <v>150</v>
      </c>
      <c r="B43" s="24" t="s">
        <v>109</v>
      </c>
      <c r="C43" s="24" t="s">
        <v>113</v>
      </c>
      <c r="D43" s="23">
        <v>8.3513403107257567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0</v>
      </c>
      <c r="AH43" s="23">
        <v>0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8.3513403107257567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3">
        <v>0</v>
      </c>
      <c r="BY43" s="23">
        <v>0</v>
      </c>
      <c r="BZ43" s="23">
        <v>0</v>
      </c>
      <c r="CA43" s="23">
        <v>0</v>
      </c>
      <c r="CB43" s="23">
        <v>0</v>
      </c>
      <c r="CC43" s="23">
        <v>0</v>
      </c>
      <c r="CD43" s="23">
        <v>0</v>
      </c>
      <c r="CE43" s="23">
        <v>0</v>
      </c>
      <c r="CF43" s="23">
        <v>0</v>
      </c>
      <c r="CG43" s="23">
        <v>0</v>
      </c>
      <c r="CH43" s="23">
        <v>0</v>
      </c>
      <c r="CI43" s="23">
        <v>0</v>
      </c>
      <c r="CJ43" s="23">
        <v>0</v>
      </c>
      <c r="CK43" s="23">
        <v>0</v>
      </c>
      <c r="CL43" s="23">
        <v>0</v>
      </c>
      <c r="CM43" s="23">
        <v>0</v>
      </c>
      <c r="CN43" s="23">
        <v>0</v>
      </c>
      <c r="CO43" s="23">
        <v>0</v>
      </c>
      <c r="CP43" s="23">
        <v>0</v>
      </c>
      <c r="CQ43" s="23">
        <v>0</v>
      </c>
      <c r="CR43" s="23">
        <v>0</v>
      </c>
      <c r="CS43" s="23">
        <v>0</v>
      </c>
      <c r="CT43" s="23">
        <v>0</v>
      </c>
      <c r="CU43" s="23">
        <v>0</v>
      </c>
      <c r="CV43" s="23">
        <v>0</v>
      </c>
      <c r="CW43" s="23">
        <v>0</v>
      </c>
      <c r="CX43" s="23">
        <v>0</v>
      </c>
      <c r="CY43" s="23">
        <v>0</v>
      </c>
      <c r="CZ43" s="23">
        <v>0</v>
      </c>
      <c r="DA43" s="23">
        <v>0</v>
      </c>
      <c r="DB43" s="23">
        <v>0</v>
      </c>
      <c r="DC43" s="23">
        <v>0</v>
      </c>
    </row>
    <row r="44" spans="1:107" x14ac:dyDescent="0.25">
      <c r="A44" s="21" t="s">
        <v>150</v>
      </c>
      <c r="B44" s="21" t="s">
        <v>109</v>
      </c>
      <c r="C44" s="21" t="s">
        <v>114</v>
      </c>
      <c r="D44" s="22">
        <v>12.1081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</v>
      </c>
      <c r="DB44" s="22">
        <v>0</v>
      </c>
      <c r="DC44" s="22">
        <v>0</v>
      </c>
    </row>
    <row r="45" spans="1:107" x14ac:dyDescent="0.25">
      <c r="A45" s="24" t="s">
        <v>150</v>
      </c>
      <c r="B45" s="24" t="s">
        <v>109</v>
      </c>
      <c r="C45" s="24" t="s">
        <v>115</v>
      </c>
      <c r="D45" s="23">
        <v>88.812861004893776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8.6755999999999993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3">
        <v>0</v>
      </c>
      <c r="CF45" s="23">
        <v>0</v>
      </c>
      <c r="CG45" s="23">
        <v>0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0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3">
        <v>0</v>
      </c>
      <c r="CZ45" s="23">
        <v>0</v>
      </c>
      <c r="DA45" s="23">
        <v>0</v>
      </c>
      <c r="DB45" s="23">
        <v>0</v>
      </c>
      <c r="DC45" s="23">
        <v>0</v>
      </c>
    </row>
    <row r="46" spans="1:107" x14ac:dyDescent="0.25">
      <c r="A46" s="21" t="s">
        <v>150</v>
      </c>
      <c r="B46" s="21" t="s">
        <v>109</v>
      </c>
      <c r="C46" s="21" t="s">
        <v>116</v>
      </c>
      <c r="D46" s="22">
        <v>163.95182328899443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42.2378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5.8918999999999997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8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2">
        <v>0</v>
      </c>
      <c r="CJ46" s="22">
        <v>0</v>
      </c>
      <c r="CK46" s="22">
        <v>0</v>
      </c>
      <c r="CL46" s="22">
        <v>0</v>
      </c>
      <c r="CM46" s="22">
        <v>0</v>
      </c>
      <c r="CN46" s="22">
        <v>0</v>
      </c>
      <c r="CO46" s="22">
        <v>0</v>
      </c>
      <c r="CP46" s="22">
        <v>0</v>
      </c>
      <c r="CQ46" s="22">
        <v>0</v>
      </c>
      <c r="CR46" s="22">
        <v>0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2">
        <v>12.729700000000001</v>
      </c>
      <c r="DC46" s="22">
        <v>0</v>
      </c>
    </row>
    <row r="47" spans="1:107" x14ac:dyDescent="0.25">
      <c r="A47" s="24" t="s">
        <v>150</v>
      </c>
      <c r="B47" s="24" t="s">
        <v>109</v>
      </c>
      <c r="C47" s="24" t="s">
        <v>117</v>
      </c>
      <c r="D47" s="23">
        <v>1386.6123681385091</v>
      </c>
      <c r="E47" s="23">
        <v>9.4323999999999995</v>
      </c>
      <c r="F47" s="23">
        <v>30.199638421910532</v>
      </c>
      <c r="G47" s="23">
        <v>5.7901341859014357</v>
      </c>
      <c r="H47" s="23">
        <v>0</v>
      </c>
      <c r="I47" s="23">
        <v>5.6755999999999993</v>
      </c>
      <c r="J47" s="23">
        <v>0</v>
      </c>
      <c r="K47" s="23">
        <v>9.5074328758577646</v>
      </c>
      <c r="L47" s="23">
        <v>21.783710652962867</v>
      </c>
      <c r="M47" s="23">
        <v>17.0139</v>
      </c>
      <c r="N47" s="23">
        <v>0</v>
      </c>
      <c r="O47" s="23">
        <v>0</v>
      </c>
      <c r="P47" s="23">
        <v>0</v>
      </c>
      <c r="Q47" s="23">
        <v>18.616944728633811</v>
      </c>
      <c r="R47" s="23">
        <v>8.6131726138490343</v>
      </c>
      <c r="S47" s="23">
        <v>0</v>
      </c>
      <c r="T47" s="23">
        <v>0</v>
      </c>
      <c r="U47" s="23">
        <v>6.4479936993137867</v>
      </c>
      <c r="V47" s="23">
        <v>0</v>
      </c>
      <c r="W47" s="23">
        <v>14.291573154589704</v>
      </c>
      <c r="X47" s="23">
        <v>0</v>
      </c>
      <c r="Y47" s="23">
        <v>8.6216000000000008</v>
      </c>
      <c r="Z47" s="23">
        <v>0</v>
      </c>
      <c r="AA47" s="23">
        <v>9.2098534622582662</v>
      </c>
      <c r="AB47" s="23">
        <v>23.873753600693107</v>
      </c>
      <c r="AC47" s="23">
        <v>5.860704366812227</v>
      </c>
      <c r="AD47" s="23">
        <v>6.6554006818983158</v>
      </c>
      <c r="AE47" s="23">
        <v>0</v>
      </c>
      <c r="AF47" s="23">
        <v>0</v>
      </c>
      <c r="AG47" s="23">
        <v>12.797291277798221</v>
      </c>
      <c r="AH47" s="23">
        <v>9.0421920773549598</v>
      </c>
      <c r="AI47" s="23">
        <v>0</v>
      </c>
      <c r="AJ47" s="23">
        <v>7.1692537117903923</v>
      </c>
      <c r="AK47" s="23">
        <v>12.371362570180908</v>
      </c>
      <c r="AL47" s="23">
        <v>0</v>
      </c>
      <c r="AM47" s="23">
        <v>26.069353212726128</v>
      </c>
      <c r="AN47" s="23">
        <v>5.9863999999999997</v>
      </c>
      <c r="AO47" s="23">
        <v>16.216410057754615</v>
      </c>
      <c r="AP47" s="23">
        <v>6.113109343368281</v>
      </c>
      <c r="AQ47" s="23">
        <v>11.393570492825953</v>
      </c>
      <c r="AR47" s="23">
        <v>17.119302282011553</v>
      </c>
      <c r="AS47" s="23">
        <v>6.2294766063630691</v>
      </c>
      <c r="AT47" s="23">
        <v>0</v>
      </c>
      <c r="AU47" s="23">
        <v>0</v>
      </c>
      <c r="AV47" s="23">
        <v>10.029036907967459</v>
      </c>
      <c r="AW47" s="23">
        <v>7.6989999999999998</v>
      </c>
      <c r="AX47" s="23">
        <v>0</v>
      </c>
      <c r="AY47" s="23">
        <v>7.3242999999999991</v>
      </c>
      <c r="AZ47" s="23">
        <v>7.4123741935483869</v>
      </c>
      <c r="BA47" s="23">
        <v>12.205365626949471</v>
      </c>
      <c r="BB47" s="23">
        <v>332.14029312515572</v>
      </c>
      <c r="BC47" s="23">
        <v>10.386610863214541</v>
      </c>
      <c r="BD47" s="23">
        <v>0</v>
      </c>
      <c r="BE47" s="23">
        <v>0</v>
      </c>
      <c r="BF47" s="23">
        <v>8.5699062268805068</v>
      </c>
      <c r="BG47" s="23">
        <v>8</v>
      </c>
      <c r="BH47" s="23">
        <v>8.1674902058640058</v>
      </c>
      <c r="BI47" s="23">
        <v>0</v>
      </c>
      <c r="BJ47" s="23">
        <v>0</v>
      </c>
      <c r="BK47" s="23">
        <v>9.5329032364305188</v>
      </c>
      <c r="BL47" s="23">
        <v>0</v>
      </c>
      <c r="BM47" s="23">
        <v>5.4667065502183405</v>
      </c>
      <c r="BN47" s="23">
        <v>5.0811000000000002</v>
      </c>
      <c r="BO47" s="23">
        <v>0</v>
      </c>
      <c r="BP47" s="23">
        <v>16.008758740667698</v>
      </c>
      <c r="BQ47" s="23">
        <v>0</v>
      </c>
      <c r="BR47" s="23">
        <v>47.136761628129165</v>
      </c>
      <c r="BS47" s="23">
        <v>0</v>
      </c>
      <c r="BT47" s="23">
        <v>17.381434467213285</v>
      </c>
      <c r="BU47" s="23">
        <v>0</v>
      </c>
      <c r="BV47" s="23">
        <v>0</v>
      </c>
      <c r="BW47" s="23">
        <v>0</v>
      </c>
      <c r="BX47" s="23">
        <v>0</v>
      </c>
      <c r="BY47" s="23">
        <v>0</v>
      </c>
      <c r="BZ47" s="23">
        <v>0</v>
      </c>
      <c r="CA47" s="23">
        <v>7.7072268882765744</v>
      </c>
      <c r="CB47" s="23">
        <v>6.8470801340229004</v>
      </c>
      <c r="CC47" s="23">
        <v>20.926369931378666</v>
      </c>
      <c r="CD47" s="23">
        <v>11.027200000000001</v>
      </c>
      <c r="CE47" s="23">
        <v>13.506605988771055</v>
      </c>
      <c r="CF47" s="23">
        <v>0</v>
      </c>
      <c r="CG47" s="23">
        <v>15.063017155333748</v>
      </c>
      <c r="CH47" s="23">
        <v>5.4052999999999995</v>
      </c>
      <c r="CI47" s="23">
        <v>13.213521147847784</v>
      </c>
      <c r="CJ47" s="23">
        <v>5.5404</v>
      </c>
      <c r="CK47" s="23">
        <v>0</v>
      </c>
      <c r="CL47" s="23">
        <v>0</v>
      </c>
      <c r="CM47" s="23">
        <v>0</v>
      </c>
      <c r="CN47" s="23">
        <v>0</v>
      </c>
      <c r="CO47" s="23">
        <v>8.8961385527136621</v>
      </c>
      <c r="CP47" s="23">
        <v>7.1081000000000003</v>
      </c>
      <c r="CQ47" s="23">
        <v>8.2867999999999995</v>
      </c>
      <c r="CR47" s="23">
        <v>10.923679039301311</v>
      </c>
      <c r="CS47" s="23">
        <v>8.5288977549657048</v>
      </c>
      <c r="CT47" s="23">
        <v>10.133110652962866</v>
      </c>
      <c r="CU47" s="23">
        <v>0</v>
      </c>
      <c r="CV47" s="23">
        <v>6.3314806449999992</v>
      </c>
      <c r="CW47" s="23">
        <v>9.1622000000000003</v>
      </c>
      <c r="CX47" s="23">
        <v>24.859914952664951</v>
      </c>
      <c r="CY47" s="23">
        <v>0</v>
      </c>
      <c r="CZ47" s="23">
        <v>12.252738739862759</v>
      </c>
      <c r="DA47" s="23">
        <v>0</v>
      </c>
      <c r="DB47" s="23">
        <v>58.050469643480767</v>
      </c>
      <c r="DC47" s="23">
        <v>5.8376999999999999</v>
      </c>
    </row>
    <row r="48" spans="1:107" x14ac:dyDescent="0.25">
      <c r="A48" s="21" t="s">
        <v>150</v>
      </c>
      <c r="B48" s="21" t="s">
        <v>109</v>
      </c>
      <c r="C48" s="21" t="s">
        <v>118</v>
      </c>
      <c r="D48" s="22">
        <v>10.189193824079851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10.189193824079851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0</v>
      </c>
      <c r="CK48" s="22">
        <v>0</v>
      </c>
      <c r="CL48" s="22">
        <v>0</v>
      </c>
      <c r="CM48" s="22">
        <v>0</v>
      </c>
      <c r="CN48" s="22">
        <v>0</v>
      </c>
      <c r="CO48" s="22">
        <v>0</v>
      </c>
      <c r="CP48" s="22">
        <v>0</v>
      </c>
      <c r="CQ48" s="22">
        <v>0</v>
      </c>
      <c r="CR48" s="22">
        <v>0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2">
        <v>0</v>
      </c>
      <c r="DC48" s="22">
        <v>0</v>
      </c>
    </row>
    <row r="49" spans="1:107" x14ac:dyDescent="0.25">
      <c r="A49" s="24" t="s">
        <v>150</v>
      </c>
      <c r="B49" s="24" t="s">
        <v>109</v>
      </c>
      <c r="C49" s="24" t="s">
        <v>119</v>
      </c>
      <c r="D49" s="23">
        <v>1515.9574768614209</v>
      </c>
      <c r="E49" s="23">
        <v>17</v>
      </c>
      <c r="F49" s="23">
        <v>32</v>
      </c>
      <c r="G49" s="23">
        <v>5</v>
      </c>
      <c r="H49" s="23">
        <v>0</v>
      </c>
      <c r="I49" s="23">
        <v>0</v>
      </c>
      <c r="J49" s="23">
        <v>15</v>
      </c>
      <c r="K49" s="23">
        <v>0</v>
      </c>
      <c r="L49" s="23">
        <v>15</v>
      </c>
      <c r="M49" s="23">
        <v>8</v>
      </c>
      <c r="N49" s="23">
        <v>7</v>
      </c>
      <c r="O49" s="23">
        <v>0</v>
      </c>
      <c r="P49" s="23">
        <v>7</v>
      </c>
      <c r="Q49" s="23">
        <v>15.208983156581411</v>
      </c>
      <c r="R49" s="23">
        <v>6</v>
      </c>
      <c r="S49" s="23">
        <v>0</v>
      </c>
      <c r="T49" s="23">
        <v>5.8648655784008259</v>
      </c>
      <c r="U49" s="23">
        <v>12.7027</v>
      </c>
      <c r="V49" s="23">
        <v>8</v>
      </c>
      <c r="W49" s="23">
        <v>19</v>
      </c>
      <c r="X49" s="23">
        <v>34.824300000000001</v>
      </c>
      <c r="Y49" s="23">
        <v>12.065502183406114</v>
      </c>
      <c r="Z49" s="23">
        <v>9</v>
      </c>
      <c r="AA49" s="23">
        <v>10</v>
      </c>
      <c r="AB49" s="23">
        <v>44.864899999999999</v>
      </c>
      <c r="AC49" s="23">
        <v>28.8108</v>
      </c>
      <c r="AD49" s="23">
        <v>0</v>
      </c>
      <c r="AE49" s="23">
        <v>8.9459</v>
      </c>
      <c r="AF49" s="23">
        <v>8.1138000000000012</v>
      </c>
      <c r="AG49" s="23">
        <v>25.623736431690581</v>
      </c>
      <c r="AH49" s="23">
        <v>21.067644853399873</v>
      </c>
      <c r="AI49" s="23">
        <v>0</v>
      </c>
      <c r="AJ49" s="23">
        <v>6.8108000000000004</v>
      </c>
      <c r="AK49" s="23">
        <v>12</v>
      </c>
      <c r="AL49" s="23">
        <v>5</v>
      </c>
      <c r="AM49" s="23">
        <v>16.783799999999999</v>
      </c>
      <c r="AN49" s="23">
        <v>7.8377999999999997</v>
      </c>
      <c r="AO49" s="23">
        <v>30</v>
      </c>
      <c r="AP49" s="23">
        <v>23</v>
      </c>
      <c r="AQ49" s="23">
        <v>22</v>
      </c>
      <c r="AR49" s="23">
        <v>19</v>
      </c>
      <c r="AS49" s="23">
        <v>13</v>
      </c>
      <c r="AT49" s="23">
        <v>17.675699999999999</v>
      </c>
      <c r="AU49" s="23">
        <v>0</v>
      </c>
      <c r="AV49" s="23">
        <v>5</v>
      </c>
      <c r="AW49" s="23">
        <v>7</v>
      </c>
      <c r="AX49" s="23">
        <v>6</v>
      </c>
      <c r="AY49" s="23">
        <v>12.729700000000001</v>
      </c>
      <c r="AZ49" s="23">
        <v>10</v>
      </c>
      <c r="BA49" s="23">
        <v>23.175670616640126</v>
      </c>
      <c r="BB49" s="23">
        <v>105.13403574285441</v>
      </c>
      <c r="BC49" s="23">
        <v>9.8243235220355416</v>
      </c>
      <c r="BD49" s="23">
        <v>0</v>
      </c>
      <c r="BE49" s="23">
        <v>0</v>
      </c>
      <c r="BF49" s="23">
        <v>5.9268000000000001</v>
      </c>
      <c r="BG49" s="23">
        <v>18</v>
      </c>
      <c r="BH49" s="23">
        <v>24.305872489082965</v>
      </c>
      <c r="BI49" s="23">
        <v>0</v>
      </c>
      <c r="BJ49" s="23">
        <v>11</v>
      </c>
      <c r="BK49" s="23">
        <v>0</v>
      </c>
      <c r="BL49" s="23">
        <v>12.621557409964606</v>
      </c>
      <c r="BM49" s="23">
        <v>12</v>
      </c>
      <c r="BN49" s="23">
        <v>0</v>
      </c>
      <c r="BO49" s="23">
        <v>8</v>
      </c>
      <c r="BP49" s="23">
        <v>20.7028</v>
      </c>
      <c r="BQ49" s="23">
        <v>0</v>
      </c>
      <c r="BR49" s="23">
        <v>40</v>
      </c>
      <c r="BS49" s="23">
        <v>10.8919</v>
      </c>
      <c r="BT49" s="23">
        <v>25</v>
      </c>
      <c r="BU49" s="23">
        <v>0</v>
      </c>
      <c r="BV49" s="23">
        <v>0</v>
      </c>
      <c r="BW49" s="23">
        <v>0</v>
      </c>
      <c r="BX49" s="23">
        <v>0</v>
      </c>
      <c r="BY49" s="23">
        <v>0</v>
      </c>
      <c r="BZ49" s="23">
        <v>0</v>
      </c>
      <c r="CA49" s="23">
        <v>11.783799999999999</v>
      </c>
      <c r="CB49" s="23">
        <v>5</v>
      </c>
      <c r="CC49" s="23">
        <v>17</v>
      </c>
      <c r="CD49" s="23">
        <v>14.879200000000001</v>
      </c>
      <c r="CE49" s="23">
        <v>6</v>
      </c>
      <c r="CF49" s="23">
        <v>0</v>
      </c>
      <c r="CG49" s="23">
        <v>31</v>
      </c>
      <c r="CH49" s="23">
        <v>20.919746912039926</v>
      </c>
      <c r="CI49" s="23">
        <v>13.9</v>
      </c>
      <c r="CJ49" s="23">
        <v>17.851351970754653</v>
      </c>
      <c r="CK49" s="23">
        <v>9.9459</v>
      </c>
      <c r="CL49" s="23">
        <v>10.018714909544604</v>
      </c>
      <c r="CM49" s="23">
        <v>0</v>
      </c>
      <c r="CN49" s="23">
        <v>6</v>
      </c>
      <c r="CO49" s="23">
        <v>9</v>
      </c>
      <c r="CP49" s="23">
        <v>23</v>
      </c>
      <c r="CQ49" s="23">
        <v>14.6486</v>
      </c>
      <c r="CR49" s="23">
        <v>14</v>
      </c>
      <c r="CS49" s="23">
        <v>12.933199999999999</v>
      </c>
      <c r="CT49" s="23">
        <v>17.483870967000001</v>
      </c>
      <c r="CU49" s="23">
        <v>10</v>
      </c>
      <c r="CV49" s="23">
        <v>12</v>
      </c>
      <c r="CW49" s="23">
        <v>9</v>
      </c>
      <c r="CX49" s="23">
        <v>34.573799764302265</v>
      </c>
      <c r="CY49" s="23">
        <v>9</v>
      </c>
      <c r="CZ49" s="23">
        <v>23.8108</v>
      </c>
      <c r="DA49" s="23">
        <v>10</v>
      </c>
      <c r="DB49" s="23">
        <v>68.351300000000009</v>
      </c>
      <c r="DC49" s="23">
        <v>0</v>
      </c>
    </row>
    <row r="50" spans="1:107" x14ac:dyDescent="0.25">
      <c r="A50" s="21" t="s">
        <v>150</v>
      </c>
      <c r="B50" s="21" t="s">
        <v>109</v>
      </c>
      <c r="C50" s="21" t="s">
        <v>120</v>
      </c>
      <c r="D50" s="22">
        <v>45.770995704858386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0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2">
        <v>0</v>
      </c>
      <c r="CJ50" s="22">
        <v>0</v>
      </c>
      <c r="CK50" s="22">
        <v>0</v>
      </c>
      <c r="CL50" s="22">
        <v>0</v>
      </c>
      <c r="CM50" s="22">
        <v>0</v>
      </c>
      <c r="CN50" s="22">
        <v>0</v>
      </c>
      <c r="CO50" s="22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</v>
      </c>
      <c r="DA50" s="22">
        <v>0</v>
      </c>
      <c r="DB50" s="22">
        <v>0</v>
      </c>
      <c r="DC50" s="22">
        <v>0</v>
      </c>
    </row>
    <row r="51" spans="1:107" x14ac:dyDescent="0.25">
      <c r="A51" s="24" t="s">
        <v>150</v>
      </c>
      <c r="B51" s="24" t="s">
        <v>109</v>
      </c>
      <c r="C51" s="24" t="s">
        <v>121</v>
      </c>
      <c r="D51" s="23">
        <v>71.960235184026232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71.148748970679975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3">
        <v>0</v>
      </c>
      <c r="CF51" s="23">
        <v>0</v>
      </c>
      <c r="CG51" s="23">
        <v>0</v>
      </c>
      <c r="CH51" s="23">
        <v>0</v>
      </c>
      <c r="CI51" s="23">
        <v>0</v>
      </c>
      <c r="CJ51" s="23">
        <v>0</v>
      </c>
      <c r="CK51" s="23">
        <v>0</v>
      </c>
      <c r="CL51" s="23">
        <v>0</v>
      </c>
      <c r="CM51" s="23">
        <v>0</v>
      </c>
      <c r="CN51" s="23">
        <v>0</v>
      </c>
      <c r="CO51" s="23">
        <v>0</v>
      </c>
      <c r="CP51" s="23">
        <v>0</v>
      </c>
      <c r="CQ51" s="23">
        <v>0</v>
      </c>
      <c r="CR51" s="23">
        <v>0</v>
      </c>
      <c r="CS51" s="23">
        <v>0</v>
      </c>
      <c r="CT51" s="23">
        <v>0</v>
      </c>
      <c r="CU51" s="23">
        <v>0</v>
      </c>
      <c r="CV51" s="23">
        <v>0</v>
      </c>
      <c r="CW51" s="23">
        <v>0</v>
      </c>
      <c r="CX51" s="23">
        <v>0</v>
      </c>
      <c r="CY51" s="23">
        <v>0</v>
      </c>
      <c r="CZ51" s="23">
        <v>0</v>
      </c>
      <c r="DA51" s="23">
        <v>0</v>
      </c>
      <c r="DB51" s="23">
        <v>0</v>
      </c>
      <c r="DC51" s="23">
        <v>0</v>
      </c>
    </row>
    <row r="52" spans="1:107" x14ac:dyDescent="0.25">
      <c r="A52" s="21" t="s">
        <v>150</v>
      </c>
      <c r="B52" s="21" t="s">
        <v>109</v>
      </c>
      <c r="C52" s="21" t="s">
        <v>122</v>
      </c>
      <c r="D52" s="22">
        <v>38.641749225215761</v>
      </c>
      <c r="E52" s="22">
        <v>0</v>
      </c>
      <c r="F52" s="22">
        <v>5.9188999999999998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0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0</v>
      </c>
      <c r="BN52" s="22">
        <v>0</v>
      </c>
      <c r="BO52" s="22">
        <v>0</v>
      </c>
      <c r="BP52" s="22">
        <v>0</v>
      </c>
      <c r="BQ52" s="22">
        <v>0</v>
      </c>
      <c r="BR52" s="22">
        <v>0</v>
      </c>
      <c r="BS52" s="22">
        <v>0</v>
      </c>
      <c r="BT52" s="22">
        <v>0</v>
      </c>
      <c r="BU52" s="22">
        <v>0</v>
      </c>
      <c r="BV52" s="22">
        <v>0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0</v>
      </c>
      <c r="CD52" s="22">
        <v>0</v>
      </c>
      <c r="CE52" s="22">
        <v>0</v>
      </c>
      <c r="CF52" s="22">
        <v>0</v>
      </c>
      <c r="CG52" s="22">
        <v>0</v>
      </c>
      <c r="CH52" s="22">
        <v>0</v>
      </c>
      <c r="CI52" s="22">
        <v>0</v>
      </c>
      <c r="CJ52" s="22">
        <v>0</v>
      </c>
      <c r="CK52" s="22">
        <v>0</v>
      </c>
      <c r="CL52" s="22">
        <v>0</v>
      </c>
      <c r="CM52" s="22">
        <v>0</v>
      </c>
      <c r="CN52" s="22">
        <v>0</v>
      </c>
      <c r="CO52" s="22">
        <v>0</v>
      </c>
      <c r="CP52" s="22">
        <v>0</v>
      </c>
      <c r="CQ52" s="22">
        <v>0</v>
      </c>
      <c r="CR52" s="22">
        <v>0</v>
      </c>
      <c r="CS52" s="22">
        <v>0</v>
      </c>
      <c r="CT52" s="22">
        <v>0</v>
      </c>
      <c r="CU52" s="22">
        <v>0</v>
      </c>
      <c r="CV52" s="22">
        <v>0</v>
      </c>
      <c r="CW52" s="22">
        <v>0</v>
      </c>
      <c r="CX52" s="22">
        <v>0</v>
      </c>
      <c r="CY52" s="22">
        <v>0</v>
      </c>
      <c r="CZ52" s="22">
        <v>0</v>
      </c>
      <c r="DA52" s="22">
        <v>0</v>
      </c>
      <c r="DB52" s="22">
        <v>0</v>
      </c>
      <c r="DC52" s="22">
        <v>0</v>
      </c>
    </row>
    <row r="53" spans="1:107" x14ac:dyDescent="0.25">
      <c r="A53" s="24" t="s">
        <v>150</v>
      </c>
      <c r="B53" s="24" t="s">
        <v>109</v>
      </c>
      <c r="C53" s="24" t="s">
        <v>123</v>
      </c>
      <c r="D53" s="23">
        <v>476.70083627385134</v>
      </c>
      <c r="E53" s="23">
        <v>5.6850574547723021</v>
      </c>
      <c r="F53" s="23">
        <v>13.10112258</v>
      </c>
      <c r="G53" s="23">
        <v>0</v>
      </c>
      <c r="H53" s="23">
        <v>0</v>
      </c>
      <c r="I53" s="23">
        <v>0</v>
      </c>
      <c r="J53" s="23">
        <v>7.675602655591951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21.808751154086092</v>
      </c>
      <c r="R53" s="23">
        <v>7.8649000000000004</v>
      </c>
      <c r="S53" s="23">
        <v>0</v>
      </c>
      <c r="T53" s="23">
        <v>0</v>
      </c>
      <c r="U53" s="23">
        <v>5.9459</v>
      </c>
      <c r="V53" s="23">
        <v>0</v>
      </c>
      <c r="W53" s="23">
        <v>0</v>
      </c>
      <c r="X53" s="23">
        <v>5.8649000000000004</v>
      </c>
      <c r="Y53" s="23">
        <v>0</v>
      </c>
      <c r="Z53" s="23">
        <v>0</v>
      </c>
      <c r="AA53" s="23">
        <v>0</v>
      </c>
      <c r="AB53" s="23">
        <v>0</v>
      </c>
      <c r="AC53" s="23">
        <v>7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8.8108000000000004</v>
      </c>
      <c r="AU53" s="23">
        <v>0</v>
      </c>
      <c r="AV53" s="23">
        <v>0</v>
      </c>
      <c r="AW53" s="23">
        <v>0</v>
      </c>
      <c r="AX53" s="23">
        <v>0</v>
      </c>
      <c r="AY53" s="23">
        <v>6</v>
      </c>
      <c r="AZ53" s="23">
        <v>0</v>
      </c>
      <c r="BA53" s="23">
        <v>5</v>
      </c>
      <c r="BB53" s="23">
        <v>99.732623556834241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6.5374298190892075</v>
      </c>
      <c r="BK53" s="23">
        <v>5.9459</v>
      </c>
      <c r="BL53" s="23">
        <v>0</v>
      </c>
      <c r="BM53" s="23">
        <v>0</v>
      </c>
      <c r="BN53" s="23">
        <v>0</v>
      </c>
      <c r="BO53" s="23">
        <v>0</v>
      </c>
      <c r="BP53" s="23">
        <v>6.7568000000000001</v>
      </c>
      <c r="BQ53" s="23">
        <v>0</v>
      </c>
      <c r="BR53" s="23">
        <v>29.148699999999998</v>
      </c>
      <c r="BS53" s="23">
        <v>0</v>
      </c>
      <c r="BT53" s="23">
        <v>8.8649000000000004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5.5867538301890605</v>
      </c>
      <c r="CD53" s="23">
        <v>0</v>
      </c>
      <c r="CE53" s="23">
        <v>0</v>
      </c>
      <c r="CF53" s="23">
        <v>0</v>
      </c>
      <c r="CG53" s="23">
        <v>13</v>
      </c>
      <c r="CH53" s="23">
        <v>0</v>
      </c>
      <c r="CI53" s="23">
        <v>5.8649000000000004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0</v>
      </c>
      <c r="CU53" s="23">
        <v>0</v>
      </c>
      <c r="CV53" s="23">
        <v>0</v>
      </c>
      <c r="CW53" s="23">
        <v>0</v>
      </c>
      <c r="CX53" s="23">
        <v>10.8378</v>
      </c>
      <c r="CY53" s="23">
        <v>0</v>
      </c>
      <c r="CZ53" s="23">
        <v>5</v>
      </c>
      <c r="DA53" s="23">
        <v>0</v>
      </c>
      <c r="DB53" s="23">
        <v>39.344872519522838</v>
      </c>
      <c r="DC53" s="23">
        <v>0</v>
      </c>
    </row>
    <row r="54" spans="1:107" x14ac:dyDescent="0.25">
      <c r="A54" s="21" t="s">
        <v>150</v>
      </c>
      <c r="B54" s="21" t="s">
        <v>109</v>
      </c>
      <c r="C54" s="21" t="s">
        <v>124</v>
      </c>
      <c r="D54" s="22">
        <v>50.295449095446031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5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  <c r="BN54" s="22">
        <v>0</v>
      </c>
      <c r="BO54" s="22">
        <v>0</v>
      </c>
      <c r="BP54" s="22">
        <v>0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0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0</v>
      </c>
      <c r="CD54" s="22">
        <v>0</v>
      </c>
      <c r="CE54" s="22">
        <v>0</v>
      </c>
      <c r="CF54" s="22">
        <v>0</v>
      </c>
      <c r="CG54" s="22">
        <v>0</v>
      </c>
      <c r="CH54" s="22">
        <v>0</v>
      </c>
      <c r="CI54" s="22">
        <v>0</v>
      </c>
      <c r="CJ54" s="22">
        <v>0</v>
      </c>
      <c r="CK54" s="22">
        <v>0</v>
      </c>
      <c r="CL54" s="22">
        <v>0</v>
      </c>
      <c r="CM54" s="22">
        <v>0</v>
      </c>
      <c r="CN54" s="22">
        <v>0</v>
      </c>
      <c r="CO54" s="22">
        <v>0</v>
      </c>
      <c r="CP54" s="22">
        <v>0</v>
      </c>
      <c r="CQ54" s="22">
        <v>0</v>
      </c>
      <c r="CR54" s="22">
        <v>0</v>
      </c>
      <c r="CS54" s="22">
        <v>0</v>
      </c>
      <c r="CT54" s="22">
        <v>0</v>
      </c>
      <c r="CU54" s="22">
        <v>0</v>
      </c>
      <c r="CV54" s="22">
        <v>0</v>
      </c>
      <c r="CW54" s="22">
        <v>0</v>
      </c>
      <c r="CX54" s="22">
        <v>5.4325000000000001</v>
      </c>
      <c r="CY54" s="22">
        <v>0</v>
      </c>
      <c r="CZ54" s="22">
        <v>0</v>
      </c>
      <c r="DA54" s="22">
        <v>0</v>
      </c>
      <c r="DB54" s="22">
        <v>0</v>
      </c>
      <c r="DC54" s="22">
        <v>0</v>
      </c>
    </row>
    <row r="55" spans="1:107" x14ac:dyDescent="0.25">
      <c r="A55" s="24" t="s">
        <v>150</v>
      </c>
      <c r="B55" s="24" t="s">
        <v>109</v>
      </c>
      <c r="C55" s="24" t="s">
        <v>125</v>
      </c>
      <c r="D55" s="23">
        <v>17697.491944767367</v>
      </c>
      <c r="E55" s="23">
        <v>232.26279262101551</v>
      </c>
      <c r="F55" s="23">
        <v>519.41881215010517</v>
      </c>
      <c r="G55" s="23">
        <v>107.84892209885339</v>
      </c>
      <c r="H55" s="23">
        <v>83.968018091555166</v>
      </c>
      <c r="I55" s="23">
        <v>104.17016887086712</v>
      </c>
      <c r="J55" s="23">
        <v>272.21898901446161</v>
      </c>
      <c r="K55" s="23">
        <v>56.772791259880719</v>
      </c>
      <c r="L55" s="23">
        <v>191.31730017395327</v>
      </c>
      <c r="M55" s="23">
        <v>128.78208577666877</v>
      </c>
      <c r="N55" s="23">
        <v>82.474500000000006</v>
      </c>
      <c r="O55" s="23">
        <v>38.41691042107977</v>
      </c>
      <c r="P55" s="23">
        <v>129.824550004701</v>
      </c>
      <c r="Q55" s="23">
        <v>331.58925791948991</v>
      </c>
      <c r="R55" s="23">
        <v>195.15249307565588</v>
      </c>
      <c r="S55" s="23">
        <v>12.918800000000001</v>
      </c>
      <c r="T55" s="23">
        <v>125.27111606920066</v>
      </c>
      <c r="U55" s="23">
        <v>113.5807365564544</v>
      </c>
      <c r="V55" s="23">
        <v>146.33198602620084</v>
      </c>
      <c r="W55" s="23">
        <v>166.34253633508217</v>
      </c>
      <c r="X55" s="23">
        <v>109.21905520664376</v>
      </c>
      <c r="Y55" s="23">
        <v>168.75573596820021</v>
      </c>
      <c r="Z55" s="23">
        <v>149.78517563742108</v>
      </c>
      <c r="AA55" s="23">
        <v>122.28229282833104</v>
      </c>
      <c r="AB55" s="23">
        <v>251.43971888591855</v>
      </c>
      <c r="AC55" s="23">
        <v>226.76412926838609</v>
      </c>
      <c r="AD55" s="23">
        <v>108.46437731738035</v>
      </c>
      <c r="AE55" s="23">
        <v>141.25605898722733</v>
      </c>
      <c r="AF55" s="23">
        <v>102.32839151590765</v>
      </c>
      <c r="AG55" s="23">
        <v>274.56908926928162</v>
      </c>
      <c r="AH55" s="23">
        <v>168.45269943381012</v>
      </c>
      <c r="AI55" s="23">
        <v>136.57979810611727</v>
      </c>
      <c r="AJ55" s="23">
        <v>83.229848607333693</v>
      </c>
      <c r="AK55" s="23">
        <v>238.9971696653902</v>
      </c>
      <c r="AL55" s="23">
        <v>109.34976797588826</v>
      </c>
      <c r="AM55" s="23">
        <v>162.1714372109175</v>
      </c>
      <c r="AN55" s="23">
        <v>172.4510690328211</v>
      </c>
      <c r="AO55" s="23">
        <v>234.51515176639694</v>
      </c>
      <c r="AP55" s="23">
        <v>265.0269592143722</v>
      </c>
      <c r="AQ55" s="23">
        <v>140.16447250316972</v>
      </c>
      <c r="AR55" s="23">
        <v>200.62113861509673</v>
      </c>
      <c r="AS55" s="23">
        <v>196.24011477823794</v>
      </c>
      <c r="AT55" s="23">
        <v>207.26125960205019</v>
      </c>
      <c r="AU55" s="23">
        <v>76.118075386375295</v>
      </c>
      <c r="AV55" s="23">
        <v>102.26246225636196</v>
      </c>
      <c r="AW55" s="23">
        <v>80.062751337723967</v>
      </c>
      <c r="AX55" s="23">
        <v>104.1769848836374</v>
      </c>
      <c r="AY55" s="23">
        <v>181.52501873991426</v>
      </c>
      <c r="AZ55" s="23">
        <v>72.139598919184991</v>
      </c>
      <c r="BA55" s="23">
        <v>272.97971943876507</v>
      </c>
      <c r="BB55" s="23">
        <v>1649.1142103528223</v>
      </c>
      <c r="BC55" s="23">
        <v>211.9844217164983</v>
      </c>
      <c r="BD55" s="23">
        <v>42.433517217716783</v>
      </c>
      <c r="BE55" s="23">
        <v>66.991240860885853</v>
      </c>
      <c r="BF55" s="23">
        <v>34.112372489082972</v>
      </c>
      <c r="BG55" s="23">
        <v>173.07646135979033</v>
      </c>
      <c r="BH55" s="23">
        <v>171.53906412975667</v>
      </c>
      <c r="BI55" s="23">
        <v>6.4054000000000002</v>
      </c>
      <c r="BJ55" s="23">
        <v>91.541110960677742</v>
      </c>
      <c r="BK55" s="23">
        <v>77.290565232941688</v>
      </c>
      <c r="BL55" s="23">
        <v>62.303991364902906</v>
      </c>
      <c r="BM55" s="23">
        <v>147.69764268906533</v>
      </c>
      <c r="BN55" s="23">
        <v>71.613388338271619</v>
      </c>
      <c r="BO55" s="23">
        <v>96.494769146442906</v>
      </c>
      <c r="BP55" s="23">
        <v>280.31525333749209</v>
      </c>
      <c r="BQ55" s="23">
        <v>34.698598190892078</v>
      </c>
      <c r="BR55" s="23">
        <v>484.60332968438405</v>
      </c>
      <c r="BS55" s="23">
        <v>130.45290672490043</v>
      </c>
      <c r="BT55" s="23">
        <v>277.2999037144566</v>
      </c>
      <c r="BU55" s="23">
        <v>51.989524570939601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174.24736449232486</v>
      </c>
      <c r="CB55" s="23">
        <v>122.46320850086468</v>
      </c>
      <c r="CC55" s="23">
        <v>274.92461684708206</v>
      </c>
      <c r="CD55" s="23">
        <v>160.48733456031698</v>
      </c>
      <c r="CE55" s="23">
        <v>157.01884557205665</v>
      </c>
      <c r="CF55" s="23">
        <v>16.162046063083825</v>
      </c>
      <c r="CG55" s="23">
        <v>204.42415615027278</v>
      </c>
      <c r="CH55" s="23">
        <v>148.77578248971199</v>
      </c>
      <c r="CI55" s="23">
        <v>138.35900000000004</v>
      </c>
      <c r="CJ55" s="23">
        <v>273.7345403878823</v>
      </c>
      <c r="CK55" s="23">
        <v>57.109399526172943</v>
      </c>
      <c r="CL55" s="23">
        <v>100.25408515456002</v>
      </c>
      <c r="CM55" s="23">
        <v>78.469617467248938</v>
      </c>
      <c r="CN55" s="23">
        <v>65.955415819737397</v>
      </c>
      <c r="CO55" s="23">
        <v>243.90631066702252</v>
      </c>
      <c r="CP55" s="23">
        <v>129.2529164929974</v>
      </c>
      <c r="CQ55" s="23">
        <v>328.6035870904322</v>
      </c>
      <c r="CR55" s="23">
        <v>79.844921070809662</v>
      </c>
      <c r="CS55" s="23">
        <v>111.4586240798503</v>
      </c>
      <c r="CT55" s="23">
        <v>115.398029670113</v>
      </c>
      <c r="CU55" s="23">
        <v>52.876878201210808</v>
      </c>
      <c r="CV55" s="23">
        <v>147.6116612290372</v>
      </c>
      <c r="CW55" s="23">
        <v>114.47933315692752</v>
      </c>
      <c r="CX55" s="23">
        <v>355.98518678053222</v>
      </c>
      <c r="CY55" s="23">
        <v>110.33120395175645</v>
      </c>
      <c r="CZ55" s="23">
        <v>253.5058015713594</v>
      </c>
      <c r="DA55" s="23">
        <v>212.88005213030567</v>
      </c>
      <c r="DB55" s="23">
        <v>806.8114705475806</v>
      </c>
      <c r="DC55" s="23">
        <v>29.105881284138565</v>
      </c>
    </row>
    <row r="56" spans="1:107" x14ac:dyDescent="0.25">
      <c r="A56" s="21" t="s">
        <v>150</v>
      </c>
      <c r="B56" s="21" t="s">
        <v>109</v>
      </c>
      <c r="C56" s="21" t="s">
        <v>126</v>
      </c>
      <c r="D56" s="22">
        <v>168.0465064432089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15.144557454772302</v>
      </c>
      <c r="AL56" s="22">
        <v>0</v>
      </c>
      <c r="AM56" s="22">
        <v>0</v>
      </c>
      <c r="AN56" s="22">
        <v>8.3513999999999999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10.8514</v>
      </c>
      <c r="BC56" s="22">
        <v>5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9.7573434081193593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10.789199999999999</v>
      </c>
      <c r="CD56" s="22">
        <v>0</v>
      </c>
      <c r="CE56" s="22">
        <v>6.2876388646288213</v>
      </c>
      <c r="CF56" s="22">
        <v>0</v>
      </c>
      <c r="CG56" s="22">
        <v>0</v>
      </c>
      <c r="CH56" s="22">
        <v>0</v>
      </c>
      <c r="CI56" s="22">
        <v>0</v>
      </c>
      <c r="CJ56" s="22">
        <v>0</v>
      </c>
      <c r="CK56" s="22">
        <v>0</v>
      </c>
      <c r="CL56" s="22">
        <v>7</v>
      </c>
      <c r="CM56" s="22">
        <v>0</v>
      </c>
      <c r="CN56" s="22">
        <v>0</v>
      </c>
      <c r="CO56" s="22">
        <v>5</v>
      </c>
      <c r="CP56" s="22">
        <v>0</v>
      </c>
      <c r="CQ56" s="22">
        <v>0</v>
      </c>
      <c r="CR56" s="22">
        <v>0</v>
      </c>
      <c r="CS56" s="22">
        <v>0</v>
      </c>
      <c r="CT56" s="22">
        <v>0</v>
      </c>
      <c r="CU56" s="22">
        <v>0</v>
      </c>
      <c r="CV56" s="22">
        <v>5</v>
      </c>
      <c r="CW56" s="22">
        <v>0</v>
      </c>
      <c r="CX56" s="22">
        <v>0</v>
      </c>
      <c r="CY56" s="22">
        <v>0</v>
      </c>
      <c r="CZ56" s="22">
        <v>0</v>
      </c>
      <c r="DA56" s="22">
        <v>0</v>
      </c>
      <c r="DB56" s="22">
        <v>0</v>
      </c>
      <c r="DC56" s="22">
        <v>0</v>
      </c>
    </row>
    <row r="57" spans="1:107" x14ac:dyDescent="0.25">
      <c r="A57" s="24" t="s">
        <v>150</v>
      </c>
      <c r="B57" s="24" t="s">
        <v>109</v>
      </c>
      <c r="C57" s="24" t="s">
        <v>127</v>
      </c>
      <c r="D57" s="23">
        <v>28.378200000000007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  <c r="CV57" s="23">
        <v>0</v>
      </c>
      <c r="CW57" s="23">
        <v>0</v>
      </c>
      <c r="CX57" s="23">
        <v>0</v>
      </c>
      <c r="CY57" s="23">
        <v>0</v>
      </c>
      <c r="CZ57" s="23">
        <v>0</v>
      </c>
      <c r="DA57" s="23">
        <v>0</v>
      </c>
      <c r="DB57" s="23">
        <v>0</v>
      </c>
      <c r="DC57" s="23">
        <v>0</v>
      </c>
    </row>
    <row r="58" spans="1:107" x14ac:dyDescent="0.25">
      <c r="A58" s="21" t="s">
        <v>150</v>
      </c>
      <c r="B58" s="21" t="s">
        <v>129</v>
      </c>
      <c r="C58" s="21" t="s">
        <v>130</v>
      </c>
      <c r="D58" s="22">
        <v>561.57093108898459</v>
      </c>
      <c r="E58" s="22">
        <v>0</v>
      </c>
      <c r="F58" s="22">
        <v>18.113751091703058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5.3513000000000002</v>
      </c>
      <c r="M58" s="22">
        <v>0</v>
      </c>
      <c r="N58" s="22">
        <v>0</v>
      </c>
      <c r="O58" s="22">
        <v>0</v>
      </c>
      <c r="P58" s="22">
        <v>0</v>
      </c>
      <c r="Q58" s="22">
        <v>18.109170305676855</v>
      </c>
      <c r="R58" s="22">
        <v>5.0135000000000005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9.2703000000000007</v>
      </c>
      <c r="Y58" s="22">
        <v>0</v>
      </c>
      <c r="Z58" s="22">
        <v>0</v>
      </c>
      <c r="AA58" s="22">
        <v>0</v>
      </c>
      <c r="AB58" s="22">
        <v>13.286978303320144</v>
      </c>
      <c r="AC58" s="22">
        <v>0</v>
      </c>
      <c r="AD58" s="22">
        <v>0</v>
      </c>
      <c r="AE58" s="22">
        <v>0</v>
      </c>
      <c r="AF58" s="22">
        <v>0</v>
      </c>
      <c r="AG58" s="22">
        <v>6.6216999999999997</v>
      </c>
      <c r="AH58" s="22">
        <v>0</v>
      </c>
      <c r="AI58" s="22">
        <v>5.5966406113537124</v>
      </c>
      <c r="AJ58" s="22">
        <v>0</v>
      </c>
      <c r="AK58" s="22">
        <v>0</v>
      </c>
      <c r="AL58" s="22">
        <v>0</v>
      </c>
      <c r="AM58" s="22">
        <v>0</v>
      </c>
      <c r="AN58" s="22">
        <v>5.4957352806230251</v>
      </c>
      <c r="AO58" s="22">
        <v>0</v>
      </c>
      <c r="AP58" s="22">
        <v>9.6216000000000008</v>
      </c>
      <c r="AQ58" s="22">
        <v>0</v>
      </c>
      <c r="AR58" s="22">
        <v>0</v>
      </c>
      <c r="AS58" s="22">
        <v>0</v>
      </c>
      <c r="AT58" s="22">
        <v>6.9729999999999999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9.1456419354838712</v>
      </c>
      <c r="BB58" s="22">
        <v>95.904751698571005</v>
      </c>
      <c r="BC58" s="22">
        <v>6.7600615445386349</v>
      </c>
      <c r="BD58" s="22">
        <v>0</v>
      </c>
      <c r="BE58" s="22">
        <v>0</v>
      </c>
      <c r="BF58" s="22">
        <v>0</v>
      </c>
      <c r="BG58" s="22">
        <v>0</v>
      </c>
      <c r="BH58" s="22">
        <v>5.659125701809109</v>
      </c>
      <c r="BI58" s="22">
        <v>0</v>
      </c>
      <c r="BJ58" s="22">
        <v>0</v>
      </c>
      <c r="BK58" s="22">
        <v>0</v>
      </c>
      <c r="BL58" s="22">
        <v>0</v>
      </c>
      <c r="BM58" s="22">
        <v>7.7298000000000009</v>
      </c>
      <c r="BN58" s="22">
        <v>0</v>
      </c>
      <c r="BO58" s="22">
        <v>0</v>
      </c>
      <c r="BP58" s="22">
        <v>10.027099999999999</v>
      </c>
      <c r="BQ58" s="22">
        <v>0</v>
      </c>
      <c r="BR58" s="22">
        <v>10.729699999999999</v>
      </c>
      <c r="BS58" s="22">
        <v>0</v>
      </c>
      <c r="BT58" s="22">
        <v>16.594668589650517</v>
      </c>
      <c r="BU58" s="22">
        <v>0</v>
      </c>
      <c r="BV58" s="22">
        <v>0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>
        <v>8.1081000000000003</v>
      </c>
      <c r="CD58" s="22">
        <v>0</v>
      </c>
      <c r="CE58" s="22">
        <v>6.3057299438552707</v>
      </c>
      <c r="CF58" s="22">
        <v>0</v>
      </c>
      <c r="CG58" s="22">
        <v>0</v>
      </c>
      <c r="CH58" s="22">
        <v>0</v>
      </c>
      <c r="CI58" s="22">
        <v>6.8108000000000004</v>
      </c>
      <c r="CJ58" s="22">
        <v>5.2903225799999998</v>
      </c>
      <c r="CK58" s="22">
        <v>0</v>
      </c>
      <c r="CL58" s="22">
        <v>0</v>
      </c>
      <c r="CM58" s="22">
        <v>0</v>
      </c>
      <c r="CN58" s="22">
        <v>0</v>
      </c>
      <c r="CO58" s="22">
        <v>0</v>
      </c>
      <c r="CP58" s="22">
        <v>0</v>
      </c>
      <c r="CQ58" s="22">
        <v>0</v>
      </c>
      <c r="CR58" s="22">
        <v>0</v>
      </c>
      <c r="CS58" s="22">
        <v>0</v>
      </c>
      <c r="CT58" s="22">
        <v>5</v>
      </c>
      <c r="CU58" s="22">
        <v>0</v>
      </c>
      <c r="CV58" s="22">
        <v>5.3575383031815349</v>
      </c>
      <c r="CW58" s="22">
        <v>0</v>
      </c>
      <c r="CX58" s="22">
        <v>12.8109</v>
      </c>
      <c r="CY58" s="22">
        <v>0</v>
      </c>
      <c r="CZ58" s="22">
        <v>5.3243</v>
      </c>
      <c r="DA58" s="22">
        <v>0</v>
      </c>
      <c r="DB58" s="22">
        <v>50.891760417348316</v>
      </c>
      <c r="DC58" s="22">
        <v>0</v>
      </c>
    </row>
    <row r="59" spans="1:107" x14ac:dyDescent="0.25">
      <c r="A59" s="24" t="s">
        <v>150</v>
      </c>
      <c r="B59" s="24" t="s">
        <v>129</v>
      </c>
      <c r="C59" s="24" t="s">
        <v>131</v>
      </c>
      <c r="D59" s="23">
        <v>3341.4104524137997</v>
      </c>
      <c r="E59" s="23">
        <v>20.8108</v>
      </c>
      <c r="F59" s="23">
        <v>42.359400000000001</v>
      </c>
      <c r="G59" s="23">
        <v>35.945900000000002</v>
      </c>
      <c r="H59" s="23">
        <v>9</v>
      </c>
      <c r="I59" s="23">
        <v>0</v>
      </c>
      <c r="J59" s="23">
        <v>51.378399999999999</v>
      </c>
      <c r="K59" s="23">
        <v>9</v>
      </c>
      <c r="L59" s="23">
        <v>9</v>
      </c>
      <c r="M59" s="23">
        <v>26.7825889587983</v>
      </c>
      <c r="N59" s="23">
        <v>0</v>
      </c>
      <c r="O59" s="23">
        <v>6</v>
      </c>
      <c r="P59" s="23">
        <v>25.864899999999999</v>
      </c>
      <c r="Q59" s="23">
        <v>6.0561447286338117</v>
      </c>
      <c r="R59" s="23">
        <v>29.324300000000001</v>
      </c>
      <c r="S59" s="23">
        <v>0</v>
      </c>
      <c r="T59" s="23">
        <v>0</v>
      </c>
      <c r="U59" s="23">
        <v>20.829720833169961</v>
      </c>
      <c r="V59" s="23">
        <v>42.216200000000001</v>
      </c>
      <c r="W59" s="23">
        <v>16.4054</v>
      </c>
      <c r="X59" s="23">
        <v>106.13481693735061</v>
      </c>
      <c r="Y59" s="23">
        <v>8</v>
      </c>
      <c r="Z59" s="23">
        <v>29.5</v>
      </c>
      <c r="AA59" s="23">
        <v>14</v>
      </c>
      <c r="AB59" s="23">
        <v>99.548565252175223</v>
      </c>
      <c r="AC59" s="23">
        <v>68.162100000000009</v>
      </c>
      <c r="AD59" s="23">
        <v>17.756799999999998</v>
      </c>
      <c r="AE59" s="23">
        <v>41.433946287820589</v>
      </c>
      <c r="AF59" s="23">
        <v>23.13304909544604</v>
      </c>
      <c r="AG59" s="23">
        <v>21.22966506606506</v>
      </c>
      <c r="AH59" s="23">
        <v>18.332672738615095</v>
      </c>
      <c r="AI59" s="23">
        <v>10.352906487835309</v>
      </c>
      <c r="AJ59" s="23">
        <v>10.8919</v>
      </c>
      <c r="AK59" s="23">
        <v>29.054099999999998</v>
      </c>
      <c r="AL59" s="23">
        <v>12</v>
      </c>
      <c r="AM59" s="23">
        <v>18.8919</v>
      </c>
      <c r="AN59" s="23">
        <v>27.621600000000001</v>
      </c>
      <c r="AO59" s="23">
        <v>0</v>
      </c>
      <c r="AP59" s="23">
        <v>77.58534048658764</v>
      </c>
      <c r="AQ59" s="23">
        <v>0</v>
      </c>
      <c r="AR59" s="23">
        <v>8.8649000000000004</v>
      </c>
      <c r="AS59" s="23">
        <v>43.445900000000002</v>
      </c>
      <c r="AT59" s="23">
        <v>40.503545161290326</v>
      </c>
      <c r="AU59" s="23">
        <v>14.506285215221459</v>
      </c>
      <c r="AV59" s="23">
        <v>8.6129032250000002</v>
      </c>
      <c r="AW59" s="23">
        <v>26.6</v>
      </c>
      <c r="AX59" s="23">
        <v>5</v>
      </c>
      <c r="AY59" s="23">
        <v>18.270299999999999</v>
      </c>
      <c r="AZ59" s="23">
        <v>10.3108</v>
      </c>
      <c r="BA59" s="23">
        <v>38.450115159076731</v>
      </c>
      <c r="BB59" s="23">
        <v>868.81244363966766</v>
      </c>
      <c r="BC59" s="23">
        <v>27.918900000000001</v>
      </c>
      <c r="BD59" s="23">
        <v>7</v>
      </c>
      <c r="BE59" s="23">
        <v>17.6081</v>
      </c>
      <c r="BF59" s="23">
        <v>0</v>
      </c>
      <c r="BG59" s="23">
        <v>22.8108</v>
      </c>
      <c r="BH59" s="23">
        <v>38.828660636306928</v>
      </c>
      <c r="BI59" s="23">
        <v>0</v>
      </c>
      <c r="BJ59" s="23">
        <v>0</v>
      </c>
      <c r="BK59" s="23">
        <v>5</v>
      </c>
      <c r="BL59" s="23">
        <v>0</v>
      </c>
      <c r="BM59" s="23">
        <v>8</v>
      </c>
      <c r="BN59" s="23">
        <v>6</v>
      </c>
      <c r="BO59" s="23">
        <v>14</v>
      </c>
      <c r="BP59" s="23">
        <v>53.9392</v>
      </c>
      <c r="BQ59" s="23">
        <v>0</v>
      </c>
      <c r="BR59" s="23">
        <v>152.22580645100001</v>
      </c>
      <c r="BS59" s="23">
        <v>32.675699999999999</v>
      </c>
      <c r="BT59" s="23">
        <v>39</v>
      </c>
      <c r="BU59" s="23">
        <v>11</v>
      </c>
      <c r="BV59" s="23">
        <v>0</v>
      </c>
      <c r="BW59" s="23">
        <v>0</v>
      </c>
      <c r="BX59" s="23">
        <v>0</v>
      </c>
      <c r="BY59" s="23">
        <v>0</v>
      </c>
      <c r="BZ59" s="23">
        <v>0</v>
      </c>
      <c r="CA59" s="23">
        <v>10</v>
      </c>
      <c r="CB59" s="23">
        <v>28.998228509045536</v>
      </c>
      <c r="CC59" s="23">
        <v>58.513599999999997</v>
      </c>
      <c r="CD59" s="23">
        <v>51.189111035226411</v>
      </c>
      <c r="CE59" s="23">
        <v>24.8108</v>
      </c>
      <c r="CF59" s="23">
        <v>0</v>
      </c>
      <c r="CG59" s="23">
        <v>27</v>
      </c>
      <c r="CH59" s="23">
        <v>25.283799999999999</v>
      </c>
      <c r="CI59" s="23">
        <v>5.8918999999999997</v>
      </c>
      <c r="CJ59" s="23">
        <v>41.851399999999998</v>
      </c>
      <c r="CK59" s="23">
        <v>13.918900000000001</v>
      </c>
      <c r="CL59" s="23">
        <v>21</v>
      </c>
      <c r="CM59" s="23">
        <v>8</v>
      </c>
      <c r="CN59" s="23">
        <v>7.0737776001035346</v>
      </c>
      <c r="CO59" s="23">
        <v>21.918900000000001</v>
      </c>
      <c r="CP59" s="23">
        <v>30.620672151233386</v>
      </c>
      <c r="CQ59" s="23">
        <v>20.135100000000001</v>
      </c>
      <c r="CR59" s="23">
        <v>11</v>
      </c>
      <c r="CS59" s="23">
        <v>14.9459</v>
      </c>
      <c r="CT59" s="23">
        <v>0</v>
      </c>
      <c r="CU59" s="23">
        <v>11.542732376793513</v>
      </c>
      <c r="CV59" s="23">
        <v>12.5405</v>
      </c>
      <c r="CW59" s="23">
        <v>10</v>
      </c>
      <c r="CX59" s="23">
        <v>43.4054</v>
      </c>
      <c r="CY59" s="23">
        <v>5</v>
      </c>
      <c r="CZ59" s="23">
        <v>32.135100927100758</v>
      </c>
      <c r="DA59" s="23">
        <v>21.8108</v>
      </c>
      <c r="DB59" s="23">
        <v>135.77379999999999</v>
      </c>
      <c r="DC59" s="23">
        <v>0</v>
      </c>
    </row>
    <row r="60" spans="1:107" x14ac:dyDescent="0.25">
      <c r="A60" s="21" t="s">
        <v>150</v>
      </c>
      <c r="B60" s="21" t="s">
        <v>129</v>
      </c>
      <c r="C60" s="21" t="s">
        <v>132</v>
      </c>
      <c r="D60" s="22">
        <v>8.6216000000000008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0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0</v>
      </c>
      <c r="CD60" s="22">
        <v>0</v>
      </c>
      <c r="CE60" s="22">
        <v>0</v>
      </c>
      <c r="CF60" s="22">
        <v>0</v>
      </c>
      <c r="CG60" s="22">
        <v>0</v>
      </c>
      <c r="CH60" s="22">
        <v>0</v>
      </c>
      <c r="CI60" s="22">
        <v>0</v>
      </c>
      <c r="CJ60" s="22">
        <v>0</v>
      </c>
      <c r="CK60" s="22">
        <v>0</v>
      </c>
      <c r="CL60" s="22">
        <v>0</v>
      </c>
      <c r="CM60" s="22">
        <v>0</v>
      </c>
      <c r="CN60" s="22">
        <v>0</v>
      </c>
      <c r="CO60" s="22">
        <v>0</v>
      </c>
      <c r="CP60" s="22">
        <v>0</v>
      </c>
      <c r="CQ60" s="22">
        <v>0</v>
      </c>
      <c r="CR60" s="22">
        <v>0</v>
      </c>
      <c r="CS60" s="22">
        <v>0</v>
      </c>
      <c r="CT60" s="22">
        <v>0</v>
      </c>
      <c r="CU60" s="22">
        <v>0</v>
      </c>
      <c r="CV60" s="22">
        <v>0</v>
      </c>
      <c r="CW60" s="22">
        <v>0</v>
      </c>
      <c r="CX60" s="22">
        <v>0</v>
      </c>
      <c r="CY60" s="22">
        <v>0</v>
      </c>
      <c r="CZ60" s="22">
        <v>0</v>
      </c>
      <c r="DA60" s="22">
        <v>0</v>
      </c>
      <c r="DB60" s="22">
        <v>0</v>
      </c>
      <c r="DC60" s="22">
        <v>0</v>
      </c>
    </row>
    <row r="61" spans="1:107" x14ac:dyDescent="0.25">
      <c r="A61" s="24" t="s">
        <v>150</v>
      </c>
      <c r="B61" s="24" t="s">
        <v>129</v>
      </c>
      <c r="C61" s="24" t="s">
        <v>133</v>
      </c>
      <c r="D61" s="23">
        <v>1046.0673951056947</v>
      </c>
      <c r="E61" s="23">
        <v>10.364899999999999</v>
      </c>
      <c r="F61" s="23">
        <v>130.70270000000002</v>
      </c>
      <c r="G61" s="23">
        <v>5</v>
      </c>
      <c r="H61" s="23">
        <v>7.8918999999999997</v>
      </c>
      <c r="I61" s="23">
        <v>0</v>
      </c>
      <c r="J61" s="23">
        <v>9.7890709677419352</v>
      </c>
      <c r="K61" s="23">
        <v>0</v>
      </c>
      <c r="L61" s="23">
        <v>10</v>
      </c>
      <c r="M61" s="23">
        <v>0</v>
      </c>
      <c r="N61" s="23">
        <v>9.3312774189999992</v>
      </c>
      <c r="O61" s="23">
        <v>0</v>
      </c>
      <c r="P61" s="23">
        <v>7.5945999999999998</v>
      </c>
      <c r="Q61" s="23">
        <v>15.918900000000001</v>
      </c>
      <c r="R61" s="23">
        <v>0</v>
      </c>
      <c r="S61" s="23">
        <v>0</v>
      </c>
      <c r="T61" s="23">
        <v>8</v>
      </c>
      <c r="U61" s="23">
        <v>0</v>
      </c>
      <c r="V61" s="23">
        <v>5.2431999999999999</v>
      </c>
      <c r="W61" s="23">
        <v>12.216300865401379</v>
      </c>
      <c r="X61" s="23">
        <v>16.486399999999996</v>
      </c>
      <c r="Y61" s="23">
        <v>10</v>
      </c>
      <c r="Z61" s="23">
        <v>7.8649000000000004</v>
      </c>
      <c r="AA61" s="23">
        <v>0</v>
      </c>
      <c r="AB61" s="23">
        <v>7.8649000000000004</v>
      </c>
      <c r="AC61" s="23">
        <v>13.000000000000002</v>
      </c>
      <c r="AD61" s="23">
        <v>0</v>
      </c>
      <c r="AE61" s="23">
        <v>0</v>
      </c>
      <c r="AF61" s="23">
        <v>0</v>
      </c>
      <c r="AG61" s="23">
        <v>0</v>
      </c>
      <c r="AH61" s="23">
        <v>5.5135000000000005</v>
      </c>
      <c r="AI61" s="23">
        <v>6.1029320024953213</v>
      </c>
      <c r="AJ61" s="23">
        <v>0</v>
      </c>
      <c r="AK61" s="23">
        <v>9.2162000000000006</v>
      </c>
      <c r="AL61" s="23">
        <v>0</v>
      </c>
      <c r="AM61" s="23">
        <v>16.135101508380153</v>
      </c>
      <c r="AN61" s="23">
        <v>10.540500000000002</v>
      </c>
      <c r="AO61" s="23">
        <v>16.675699999999999</v>
      </c>
      <c r="AP61" s="23">
        <v>0</v>
      </c>
      <c r="AQ61" s="23">
        <v>11.8919</v>
      </c>
      <c r="AR61" s="23">
        <v>6</v>
      </c>
      <c r="AS61" s="23">
        <v>11</v>
      </c>
      <c r="AT61" s="23">
        <v>10.8108</v>
      </c>
      <c r="AU61" s="23">
        <v>0</v>
      </c>
      <c r="AV61" s="23">
        <v>0</v>
      </c>
      <c r="AW61" s="23">
        <v>0</v>
      </c>
      <c r="AX61" s="23">
        <v>9</v>
      </c>
      <c r="AY61" s="23">
        <v>5.9459</v>
      </c>
      <c r="AZ61" s="23">
        <v>0</v>
      </c>
      <c r="BA61" s="23">
        <v>11.918900000000001</v>
      </c>
      <c r="BB61" s="23">
        <v>103.26336869413619</v>
      </c>
      <c r="BC61" s="23">
        <v>6.9729999999999999</v>
      </c>
      <c r="BD61" s="23">
        <v>0</v>
      </c>
      <c r="BE61" s="23">
        <v>0</v>
      </c>
      <c r="BF61" s="23">
        <v>0</v>
      </c>
      <c r="BG61" s="23">
        <v>5</v>
      </c>
      <c r="BH61" s="23">
        <v>7.7838000000000003</v>
      </c>
      <c r="BI61" s="23">
        <v>0</v>
      </c>
      <c r="BJ61" s="23">
        <v>13.368008019230412</v>
      </c>
      <c r="BK61" s="23">
        <v>8</v>
      </c>
      <c r="BL61" s="23">
        <v>7.8649000000000004</v>
      </c>
      <c r="BM61" s="23">
        <v>6</v>
      </c>
      <c r="BN61" s="23">
        <v>0</v>
      </c>
      <c r="BO61" s="23">
        <v>0</v>
      </c>
      <c r="BP61" s="23">
        <v>0</v>
      </c>
      <c r="BQ61" s="23">
        <v>0</v>
      </c>
      <c r="BR61" s="23">
        <v>33.6081</v>
      </c>
      <c r="BS61" s="23">
        <v>0</v>
      </c>
      <c r="BT61" s="23">
        <v>18.486600000000003</v>
      </c>
      <c r="BU61" s="23">
        <v>8.7297650435433489</v>
      </c>
      <c r="BV61" s="23">
        <v>0</v>
      </c>
      <c r="BW61" s="23">
        <v>0</v>
      </c>
      <c r="BX61" s="23">
        <v>0</v>
      </c>
      <c r="BY61" s="23">
        <v>0</v>
      </c>
      <c r="BZ61" s="23">
        <v>0</v>
      </c>
      <c r="CA61" s="23">
        <v>11.581200000000001</v>
      </c>
      <c r="CB61" s="23">
        <v>0</v>
      </c>
      <c r="CC61" s="23">
        <v>6.4054000000000002</v>
      </c>
      <c r="CD61" s="23">
        <v>7.4055</v>
      </c>
      <c r="CE61" s="23">
        <v>0</v>
      </c>
      <c r="CF61" s="23">
        <v>0</v>
      </c>
      <c r="CG61" s="23">
        <v>23.324399999999997</v>
      </c>
      <c r="CH61" s="23">
        <v>10.015514062779642</v>
      </c>
      <c r="CI61" s="23">
        <v>10.918900000000001</v>
      </c>
      <c r="CJ61" s="23">
        <v>10</v>
      </c>
      <c r="CK61" s="23">
        <v>0</v>
      </c>
      <c r="CL61" s="23">
        <v>0</v>
      </c>
      <c r="CM61" s="23">
        <v>0</v>
      </c>
      <c r="CN61" s="23">
        <v>0</v>
      </c>
      <c r="CO61" s="23">
        <v>8.1326812227074239</v>
      </c>
      <c r="CP61" s="23">
        <v>6.9786129020000001</v>
      </c>
      <c r="CQ61" s="23">
        <v>0</v>
      </c>
      <c r="CR61" s="23">
        <v>6.7568000000000001</v>
      </c>
      <c r="CS61" s="23">
        <v>5</v>
      </c>
      <c r="CT61" s="23">
        <v>5.3898939488459137</v>
      </c>
      <c r="CU61" s="23">
        <v>0</v>
      </c>
      <c r="CV61" s="23">
        <v>0</v>
      </c>
      <c r="CW61" s="23">
        <v>0</v>
      </c>
      <c r="CX61" s="23">
        <v>13.7567</v>
      </c>
      <c r="CY61" s="23">
        <v>15.689201393644367</v>
      </c>
      <c r="CZ61" s="23">
        <v>13.000001642856194</v>
      </c>
      <c r="DA61" s="23">
        <v>0</v>
      </c>
      <c r="DB61" s="23">
        <v>65.745099439545513</v>
      </c>
      <c r="DC61" s="23">
        <v>0</v>
      </c>
    </row>
    <row r="62" spans="1:107" x14ac:dyDescent="0.25">
      <c r="A62" s="21" t="s">
        <v>150</v>
      </c>
      <c r="B62" s="21" t="s">
        <v>129</v>
      </c>
      <c r="C62" s="21" t="s">
        <v>134</v>
      </c>
      <c r="D62" s="22">
        <v>77.012267261171857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5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8.8649000000000004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  <c r="CO62" s="22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0</v>
      </c>
      <c r="CW62" s="22">
        <v>0</v>
      </c>
      <c r="CX62" s="22">
        <v>0</v>
      </c>
      <c r="CY62" s="22">
        <v>0</v>
      </c>
      <c r="CZ62" s="22">
        <v>0</v>
      </c>
      <c r="DA62" s="22">
        <v>0</v>
      </c>
      <c r="DB62" s="22">
        <v>0</v>
      </c>
      <c r="DC62" s="22">
        <v>0</v>
      </c>
    </row>
    <row r="63" spans="1:107" x14ac:dyDescent="0.25">
      <c r="A63" s="24" t="s">
        <v>150</v>
      </c>
      <c r="B63" s="24" t="s">
        <v>129</v>
      </c>
      <c r="C63" s="24" t="s">
        <v>135</v>
      </c>
      <c r="D63" s="23">
        <v>4010.8915455759147</v>
      </c>
      <c r="E63" s="23">
        <v>25.972999999999995</v>
      </c>
      <c r="F63" s="23">
        <v>172.89136279553966</v>
      </c>
      <c r="G63" s="23">
        <v>25.9086071980404</v>
      </c>
      <c r="H63" s="23">
        <v>13.659825806000001</v>
      </c>
      <c r="I63" s="23">
        <v>25.432500000000005</v>
      </c>
      <c r="J63" s="23">
        <v>27.835370929507171</v>
      </c>
      <c r="K63" s="23">
        <v>15.351346197720172</v>
      </c>
      <c r="L63" s="23">
        <v>15.675700000000001</v>
      </c>
      <c r="M63" s="23">
        <v>21.675699999999999</v>
      </c>
      <c r="N63" s="23">
        <v>24.355193548000003</v>
      </c>
      <c r="O63" s="23">
        <v>13</v>
      </c>
      <c r="P63" s="23">
        <v>15.729800000000001</v>
      </c>
      <c r="Q63" s="23">
        <v>63.50636874610106</v>
      </c>
      <c r="R63" s="23">
        <v>37.991434636310807</v>
      </c>
      <c r="S63" s="23">
        <v>0</v>
      </c>
      <c r="T63" s="23">
        <v>33.726091578290706</v>
      </c>
      <c r="U63" s="23">
        <v>12.860720592704354</v>
      </c>
      <c r="V63" s="23">
        <v>25.3108</v>
      </c>
      <c r="W63" s="23">
        <v>21.972900000000003</v>
      </c>
      <c r="X63" s="23">
        <v>69.216300000000004</v>
      </c>
      <c r="Y63" s="23">
        <v>41.945900000000002</v>
      </c>
      <c r="Z63" s="23">
        <v>14.590015328127695</v>
      </c>
      <c r="AA63" s="23">
        <v>18.864899999999999</v>
      </c>
      <c r="AB63" s="23">
        <v>41.573408605974187</v>
      </c>
      <c r="AC63" s="23">
        <v>27.174199999999999</v>
      </c>
      <c r="AD63" s="23">
        <v>10.993755520898317</v>
      </c>
      <c r="AE63" s="23">
        <v>13.250092732208147</v>
      </c>
      <c r="AF63" s="23">
        <v>15.540492180794116</v>
      </c>
      <c r="AG63" s="23">
        <v>12.486511026617293</v>
      </c>
      <c r="AH63" s="23">
        <v>23.599513289965504</v>
      </c>
      <c r="AI63" s="23">
        <v>25.435517092950722</v>
      </c>
      <c r="AJ63" s="23">
        <v>29.894831020862195</v>
      </c>
      <c r="AK63" s="23">
        <v>33.115371208569464</v>
      </c>
      <c r="AL63" s="23">
        <v>20.918900000000001</v>
      </c>
      <c r="AM63" s="23">
        <v>38.037890204367997</v>
      </c>
      <c r="AN63" s="23">
        <v>32.027000000000001</v>
      </c>
      <c r="AO63" s="23">
        <v>65.756699999999995</v>
      </c>
      <c r="AP63" s="23">
        <v>29.621538378514291</v>
      </c>
      <c r="AQ63" s="23">
        <v>44.648600000000002</v>
      </c>
      <c r="AR63" s="23">
        <v>54.952674485339983</v>
      </c>
      <c r="AS63" s="23">
        <v>19.392515197483437</v>
      </c>
      <c r="AT63" s="23">
        <v>21.621600000000001</v>
      </c>
      <c r="AU63" s="23">
        <v>14.939128348065834</v>
      </c>
      <c r="AV63" s="23">
        <v>17.0946</v>
      </c>
      <c r="AW63" s="23">
        <v>23.027000000000001</v>
      </c>
      <c r="AX63" s="23">
        <v>17.864899999999999</v>
      </c>
      <c r="AY63" s="23">
        <v>15.67566525818958</v>
      </c>
      <c r="AZ63" s="23">
        <v>7.4741151590767316</v>
      </c>
      <c r="BA63" s="23">
        <v>39.881500137721872</v>
      </c>
      <c r="BB63" s="23">
        <v>791.27941316398415</v>
      </c>
      <c r="BC63" s="23">
        <v>30.337911026617292</v>
      </c>
      <c r="BD63" s="23">
        <v>0</v>
      </c>
      <c r="BE63" s="23">
        <v>17.414138709677417</v>
      </c>
      <c r="BF63" s="23">
        <v>10.270299999999999</v>
      </c>
      <c r="BG63" s="23">
        <v>15.567600000000001</v>
      </c>
      <c r="BH63" s="23">
        <v>22.717274853052118</v>
      </c>
      <c r="BI63" s="23">
        <v>0</v>
      </c>
      <c r="BJ63" s="23">
        <v>42.262701125753573</v>
      </c>
      <c r="BK63" s="23">
        <v>35.567540684411526</v>
      </c>
      <c r="BL63" s="23">
        <v>13.0541</v>
      </c>
      <c r="BM63" s="23">
        <v>35.459499999999998</v>
      </c>
      <c r="BN63" s="23">
        <v>6.6486489329098744</v>
      </c>
      <c r="BO63" s="23">
        <v>18</v>
      </c>
      <c r="BP63" s="23">
        <v>25.513500000000001</v>
      </c>
      <c r="BQ63" s="23">
        <v>9</v>
      </c>
      <c r="BR63" s="23">
        <v>132.93312539918151</v>
      </c>
      <c r="BS63" s="23">
        <v>16.270299999999999</v>
      </c>
      <c r="BT63" s="23">
        <v>61.123945160999988</v>
      </c>
      <c r="BU63" s="23">
        <v>17.675699999999999</v>
      </c>
      <c r="BV63" s="23">
        <v>0</v>
      </c>
      <c r="BW63" s="23">
        <v>0</v>
      </c>
      <c r="BX63" s="23">
        <v>0</v>
      </c>
      <c r="BY63" s="23">
        <v>0</v>
      </c>
      <c r="BZ63" s="23">
        <v>0</v>
      </c>
      <c r="CA63" s="23">
        <v>25.5946</v>
      </c>
      <c r="CB63" s="23">
        <v>15.481871375390572</v>
      </c>
      <c r="CC63" s="23">
        <v>34.229611670555983</v>
      </c>
      <c r="CD63" s="23">
        <v>25.027100000000001</v>
      </c>
      <c r="CE63" s="23">
        <v>26.135100000000001</v>
      </c>
      <c r="CF63" s="23">
        <v>9.4949665626949482</v>
      </c>
      <c r="CG63" s="23">
        <v>56.547659611630692</v>
      </c>
      <c r="CH63" s="23">
        <v>16.945999999999998</v>
      </c>
      <c r="CI63" s="23">
        <v>20.6081</v>
      </c>
      <c r="CJ63" s="23">
        <v>26.135100000000001</v>
      </c>
      <c r="CK63" s="23">
        <v>11</v>
      </c>
      <c r="CL63" s="23">
        <v>8.7027000000000001</v>
      </c>
      <c r="CM63" s="23">
        <v>12.40547585551441</v>
      </c>
      <c r="CN63" s="23">
        <v>9.2162000000000006</v>
      </c>
      <c r="CO63" s="23">
        <v>27.256811026617292</v>
      </c>
      <c r="CP63" s="23">
        <v>24.324400000000004</v>
      </c>
      <c r="CQ63" s="23">
        <v>47.702600000000004</v>
      </c>
      <c r="CR63" s="23">
        <v>26.742185149404296</v>
      </c>
      <c r="CS63" s="23">
        <v>27.486499999999999</v>
      </c>
      <c r="CT63" s="23">
        <v>23.9527</v>
      </c>
      <c r="CU63" s="23">
        <v>11.486465043543349</v>
      </c>
      <c r="CV63" s="23">
        <v>22.470834655483998</v>
      </c>
      <c r="CW63" s="23">
        <v>31.540600000000001</v>
      </c>
      <c r="CX63" s="23">
        <v>84.773308019230413</v>
      </c>
      <c r="CY63" s="23">
        <v>18.303999855682974</v>
      </c>
      <c r="CZ63" s="23">
        <v>23.243200000000002</v>
      </c>
      <c r="DA63" s="23">
        <v>16.216200000000001</v>
      </c>
      <c r="DB63" s="23">
        <v>415.18011215601115</v>
      </c>
      <c r="DC63" s="23">
        <v>0</v>
      </c>
    </row>
    <row r="64" spans="1:107" x14ac:dyDescent="0.25">
      <c r="A64" s="21" t="s">
        <v>150</v>
      </c>
      <c r="B64" s="21" t="s">
        <v>129</v>
      </c>
      <c r="C64" s="21" t="s">
        <v>136</v>
      </c>
      <c r="D64" s="22">
        <v>5711.4526122569787</v>
      </c>
      <c r="E64" s="22">
        <v>59.4191</v>
      </c>
      <c r="F64" s="22">
        <v>230.61048286213693</v>
      </c>
      <c r="G64" s="22">
        <v>29.108099999999997</v>
      </c>
      <c r="H64" s="22">
        <v>31.303436244541487</v>
      </c>
      <c r="I64" s="22">
        <v>27.135299999999997</v>
      </c>
      <c r="J64" s="22">
        <v>68.382803225000004</v>
      </c>
      <c r="K64" s="22">
        <v>27.081000000000003</v>
      </c>
      <c r="L64" s="22">
        <v>28.2974</v>
      </c>
      <c r="M64" s="22">
        <v>37.1892</v>
      </c>
      <c r="N64" s="22">
        <v>13.930270967741937</v>
      </c>
      <c r="O64" s="22">
        <v>9.7567000000000004</v>
      </c>
      <c r="P64" s="22">
        <v>36.446028384279472</v>
      </c>
      <c r="Q64" s="22">
        <v>82.971036743605737</v>
      </c>
      <c r="R64" s="22">
        <v>57.981028125561743</v>
      </c>
      <c r="S64" s="22">
        <v>0</v>
      </c>
      <c r="T64" s="22">
        <v>56.357809482220837</v>
      </c>
      <c r="U64" s="22">
        <v>19.081199999999999</v>
      </c>
      <c r="V64" s="22">
        <v>49.315703225</v>
      </c>
      <c r="W64" s="22">
        <v>31.081099999999999</v>
      </c>
      <c r="X64" s="22">
        <v>67.18111290200001</v>
      </c>
      <c r="Y64" s="22">
        <v>36.725151729514145</v>
      </c>
      <c r="Z64" s="22">
        <v>47.039574547723021</v>
      </c>
      <c r="AA64" s="22">
        <v>39.515730318153459</v>
      </c>
      <c r="AB64" s="22">
        <v>56.918897941359958</v>
      </c>
      <c r="AC64" s="22">
        <v>48.110799999999998</v>
      </c>
      <c r="AD64" s="22">
        <v>30.210490946778091</v>
      </c>
      <c r="AE64" s="22">
        <v>26.851399999999998</v>
      </c>
      <c r="AF64" s="22">
        <v>50.256799999999998</v>
      </c>
      <c r="AG64" s="22">
        <v>31.743200000000002</v>
      </c>
      <c r="AH64" s="22">
        <v>46.057315034310662</v>
      </c>
      <c r="AI64" s="22">
        <v>22.789642004241422</v>
      </c>
      <c r="AJ64" s="22">
        <v>31.687723439510094</v>
      </c>
      <c r="AK64" s="22">
        <v>52.740700561447291</v>
      </c>
      <c r="AL64" s="22">
        <v>23.5352</v>
      </c>
      <c r="AM64" s="22">
        <v>71.033712673043041</v>
      </c>
      <c r="AN64" s="22">
        <v>48.540499999999994</v>
      </c>
      <c r="AO64" s="22">
        <v>57.183900000000001</v>
      </c>
      <c r="AP64" s="22">
        <v>36.702799999999996</v>
      </c>
      <c r="AQ64" s="22">
        <v>41.486499999999999</v>
      </c>
      <c r="AR64" s="22">
        <v>86.564042604400171</v>
      </c>
      <c r="AS64" s="22">
        <v>57.837900000000005</v>
      </c>
      <c r="AT64" s="22">
        <v>48.918900000000001</v>
      </c>
      <c r="AU64" s="22">
        <v>16.519836244541484</v>
      </c>
      <c r="AV64" s="22">
        <v>29.248651612903224</v>
      </c>
      <c r="AW64" s="22">
        <v>27.432500000000001</v>
      </c>
      <c r="AX64" s="22">
        <v>21.8108</v>
      </c>
      <c r="AY64" s="22">
        <v>25.216200000000001</v>
      </c>
      <c r="AZ64" s="22">
        <v>12.432400000000001</v>
      </c>
      <c r="BA64" s="22">
        <v>79.782278611907657</v>
      </c>
      <c r="BB64" s="22">
        <v>909.63464069261079</v>
      </c>
      <c r="BC64" s="22">
        <v>41.251187095999995</v>
      </c>
      <c r="BD64" s="22">
        <v>22.086261290322582</v>
      </c>
      <c r="BE64" s="22">
        <v>13.5542</v>
      </c>
      <c r="BF64" s="22">
        <v>14.337800000000001</v>
      </c>
      <c r="BG64" s="22">
        <v>32.995906425452276</v>
      </c>
      <c r="BH64" s="22">
        <v>63.006087273861517</v>
      </c>
      <c r="BI64" s="22">
        <v>0</v>
      </c>
      <c r="BJ64" s="22">
        <v>40.856564698288352</v>
      </c>
      <c r="BK64" s="22">
        <v>49.776601528549826</v>
      </c>
      <c r="BL64" s="22">
        <v>10.8108</v>
      </c>
      <c r="BM64" s="22">
        <v>39.239751356495319</v>
      </c>
      <c r="BN64" s="22">
        <v>26.297238163868059</v>
      </c>
      <c r="BO64" s="22">
        <v>27.189100000000003</v>
      </c>
      <c r="BP64" s="22">
        <v>27.98448827246596</v>
      </c>
      <c r="BQ64" s="22">
        <v>13.919</v>
      </c>
      <c r="BR64" s="22">
        <v>186.17570000000001</v>
      </c>
      <c r="BS64" s="22">
        <v>22.864899999999999</v>
      </c>
      <c r="BT64" s="22">
        <v>98.577096774193535</v>
      </c>
      <c r="BU64" s="22">
        <v>27.270299999999999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30.203915159076729</v>
      </c>
      <c r="CB64" s="22">
        <v>23.9191</v>
      </c>
      <c r="CC64" s="22">
        <v>57.871038303181543</v>
      </c>
      <c r="CD64" s="22">
        <v>62.228398190892072</v>
      </c>
      <c r="CE64" s="22">
        <v>45.432400000000001</v>
      </c>
      <c r="CF64" s="22">
        <v>7.1829999999999998</v>
      </c>
      <c r="CG64" s="22">
        <v>120.37438950171004</v>
      </c>
      <c r="CH64" s="22">
        <v>47.945900000000002</v>
      </c>
      <c r="CI64" s="22">
        <v>64.980569236535246</v>
      </c>
      <c r="CJ64" s="22">
        <v>74.492928509045541</v>
      </c>
      <c r="CK64" s="22">
        <v>21.837800000000001</v>
      </c>
      <c r="CL64" s="22">
        <v>27.743200000000002</v>
      </c>
      <c r="CM64" s="22">
        <v>18.1082</v>
      </c>
      <c r="CN64" s="22">
        <v>15</v>
      </c>
      <c r="CO64" s="22">
        <v>58.000011026617287</v>
      </c>
      <c r="CP64" s="22">
        <v>51.9054</v>
      </c>
      <c r="CQ64" s="22">
        <v>52.113184161563694</v>
      </c>
      <c r="CR64" s="22">
        <v>32.140399533976563</v>
      </c>
      <c r="CS64" s="22">
        <v>47.621600000000001</v>
      </c>
      <c r="CT64" s="22">
        <v>43.932511026617291</v>
      </c>
      <c r="CU64" s="22">
        <v>14.729700000000001</v>
      </c>
      <c r="CV64" s="22">
        <v>36.606589321126627</v>
      </c>
      <c r="CW64" s="22">
        <v>21.989655770430442</v>
      </c>
      <c r="CX64" s="22">
        <v>112.54532368485711</v>
      </c>
      <c r="CY64" s="22">
        <v>40.6081</v>
      </c>
      <c r="CZ64" s="22">
        <v>77.485627591824738</v>
      </c>
      <c r="DA64" s="22">
        <v>19.602699999999999</v>
      </c>
      <c r="DB64" s="22">
        <v>489.76876424330982</v>
      </c>
      <c r="DC64" s="22">
        <v>9.6216000000000008</v>
      </c>
    </row>
    <row r="65" spans="1:107" x14ac:dyDescent="0.25">
      <c r="A65" s="24" t="s">
        <v>150</v>
      </c>
      <c r="B65" s="24" t="s">
        <v>129</v>
      </c>
      <c r="C65" s="24" t="s">
        <v>137</v>
      </c>
      <c r="D65" s="23">
        <v>9.8976510917030573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3">
        <v>0</v>
      </c>
      <c r="CX65" s="23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</row>
    <row r="66" spans="1:107" x14ac:dyDescent="0.25">
      <c r="A66" s="21" t="s">
        <v>150</v>
      </c>
      <c r="B66" s="21" t="s">
        <v>129</v>
      </c>
      <c r="C66" s="21" t="s">
        <v>138</v>
      </c>
      <c r="D66" s="22">
        <v>3417.7656680300984</v>
      </c>
      <c r="E66" s="22">
        <v>14.5176</v>
      </c>
      <c r="F66" s="22">
        <v>21.675699999999999</v>
      </c>
      <c r="G66" s="22">
        <v>18.375700000000002</v>
      </c>
      <c r="H66" s="22">
        <v>15.8513</v>
      </c>
      <c r="I66" s="22">
        <v>0</v>
      </c>
      <c r="J66" s="22">
        <v>69.007179263773068</v>
      </c>
      <c r="K66" s="22">
        <v>8</v>
      </c>
      <c r="L66" s="22">
        <v>24.476623892701184</v>
      </c>
      <c r="M66" s="22">
        <v>25.675699999999999</v>
      </c>
      <c r="N66" s="22">
        <v>12</v>
      </c>
      <c r="O66" s="22">
        <v>11.3919</v>
      </c>
      <c r="P66" s="22">
        <v>18.8108</v>
      </c>
      <c r="Q66" s="22">
        <v>18.536400249532129</v>
      </c>
      <c r="R66" s="22">
        <v>25.216102323348654</v>
      </c>
      <c r="S66" s="22">
        <v>0</v>
      </c>
      <c r="T66" s="22">
        <v>9.0541</v>
      </c>
      <c r="U66" s="22">
        <v>15.5946</v>
      </c>
      <c r="V66" s="22">
        <v>20.675699999999999</v>
      </c>
      <c r="W66" s="22">
        <v>34.135100000000001</v>
      </c>
      <c r="X66" s="22">
        <v>80.671457039822542</v>
      </c>
      <c r="Y66" s="22">
        <v>0</v>
      </c>
      <c r="Z66" s="22">
        <v>37.716311099147468</v>
      </c>
      <c r="AA66" s="22">
        <v>13</v>
      </c>
      <c r="AB66" s="22">
        <v>73.864911099147463</v>
      </c>
      <c r="AC66" s="22">
        <v>56.691900000000004</v>
      </c>
      <c r="AD66" s="22">
        <v>10</v>
      </c>
      <c r="AE66" s="22">
        <v>14.675676189506389</v>
      </c>
      <c r="AF66" s="22">
        <v>19.4055</v>
      </c>
      <c r="AG66" s="22">
        <v>29.499978536871126</v>
      </c>
      <c r="AH66" s="22">
        <v>16.332959886044737</v>
      </c>
      <c r="AI66" s="22">
        <v>9.077002308172176</v>
      </c>
      <c r="AJ66" s="22">
        <v>14.9459</v>
      </c>
      <c r="AK66" s="22">
        <v>31.8446</v>
      </c>
      <c r="AL66" s="22">
        <v>16.756700000000002</v>
      </c>
      <c r="AM66" s="22">
        <v>18.594601195600923</v>
      </c>
      <c r="AN66" s="22">
        <v>18.486499999999999</v>
      </c>
      <c r="AO66" s="22">
        <v>11.0063</v>
      </c>
      <c r="AP66" s="22">
        <v>43.405200000000001</v>
      </c>
      <c r="AQ66" s="22">
        <v>0</v>
      </c>
      <c r="AR66" s="22">
        <v>31.3109</v>
      </c>
      <c r="AS66" s="22">
        <v>35.932400000000001</v>
      </c>
      <c r="AT66" s="22">
        <v>30.263500000000001</v>
      </c>
      <c r="AU66" s="22">
        <v>8.2837999999999994</v>
      </c>
      <c r="AV66" s="22">
        <v>6</v>
      </c>
      <c r="AW66" s="22">
        <v>20.8108</v>
      </c>
      <c r="AX66" s="22">
        <v>10</v>
      </c>
      <c r="AY66" s="22">
        <v>18.97297618950639</v>
      </c>
      <c r="AZ66" s="22">
        <v>9.9459</v>
      </c>
      <c r="BA66" s="22">
        <v>56.372211307795588</v>
      </c>
      <c r="BB66" s="22">
        <v>1064.1813025910999</v>
      </c>
      <c r="BC66" s="22">
        <v>32.841262080450825</v>
      </c>
      <c r="BD66" s="22">
        <v>6.6216000000000008</v>
      </c>
      <c r="BE66" s="22">
        <v>14.621600000000001</v>
      </c>
      <c r="BF66" s="22">
        <v>0</v>
      </c>
      <c r="BG66" s="22">
        <v>0</v>
      </c>
      <c r="BH66" s="22">
        <v>74.527000000000001</v>
      </c>
      <c r="BI66" s="22">
        <v>0</v>
      </c>
      <c r="BJ66" s="22">
        <v>0</v>
      </c>
      <c r="BK66" s="22">
        <v>8.1621000000000006</v>
      </c>
      <c r="BL66" s="22">
        <v>0</v>
      </c>
      <c r="BM66" s="22">
        <v>17.393015159076732</v>
      </c>
      <c r="BN66" s="22">
        <v>5.8649000000000004</v>
      </c>
      <c r="BO66" s="22">
        <v>13</v>
      </c>
      <c r="BP66" s="22">
        <v>34.216200000000001</v>
      </c>
      <c r="BQ66" s="22">
        <v>5</v>
      </c>
      <c r="BR66" s="22">
        <v>76.521514909544592</v>
      </c>
      <c r="BS66" s="22">
        <v>8.7298000000000009</v>
      </c>
      <c r="BT66" s="22">
        <v>30.377079899701947</v>
      </c>
      <c r="BU66" s="22">
        <v>8.8507999999999996</v>
      </c>
      <c r="BV66" s="22">
        <v>0</v>
      </c>
      <c r="BW66" s="22">
        <v>0</v>
      </c>
      <c r="BX66" s="22">
        <v>0</v>
      </c>
      <c r="BY66" s="22">
        <v>0</v>
      </c>
      <c r="BZ66" s="22">
        <v>0</v>
      </c>
      <c r="CA66" s="22">
        <v>12</v>
      </c>
      <c r="CB66" s="22">
        <v>19.270199999999999</v>
      </c>
      <c r="CC66" s="22">
        <v>64.093455182060808</v>
      </c>
      <c r="CD66" s="22">
        <v>27.621600000000001</v>
      </c>
      <c r="CE66" s="22">
        <v>36.040599999999998</v>
      </c>
      <c r="CF66" s="22">
        <v>0</v>
      </c>
      <c r="CG66" s="22">
        <v>58.378300000000003</v>
      </c>
      <c r="CH66" s="22">
        <v>31.768175499978746</v>
      </c>
      <c r="CI66" s="22">
        <v>14.9</v>
      </c>
      <c r="CJ66" s="22">
        <v>45.216100000000004</v>
      </c>
      <c r="CK66" s="22">
        <v>16.729700000000001</v>
      </c>
      <c r="CL66" s="22">
        <v>12.4054</v>
      </c>
      <c r="CM66" s="22">
        <v>8.2701999999999991</v>
      </c>
      <c r="CN66" s="22">
        <v>0</v>
      </c>
      <c r="CO66" s="22">
        <v>27.891800000000003</v>
      </c>
      <c r="CP66" s="22">
        <v>21.567599999999999</v>
      </c>
      <c r="CQ66" s="22">
        <v>9.0810999999999993</v>
      </c>
      <c r="CR66" s="22">
        <v>7.251087096</v>
      </c>
      <c r="CS66" s="22">
        <v>0</v>
      </c>
      <c r="CT66" s="22">
        <v>0</v>
      </c>
      <c r="CU66" s="22">
        <v>8.4323999999999995</v>
      </c>
      <c r="CV66" s="22">
        <v>22.405411099147472</v>
      </c>
      <c r="CW66" s="22">
        <v>0</v>
      </c>
      <c r="CX66" s="22">
        <v>29.214253212726138</v>
      </c>
      <c r="CY66" s="22">
        <v>0</v>
      </c>
      <c r="CZ66" s="22">
        <v>43.184510616076381</v>
      </c>
      <c r="DA66" s="22">
        <v>13.6622</v>
      </c>
      <c r="DB66" s="22">
        <v>205.66185633410913</v>
      </c>
      <c r="DC66" s="22">
        <v>0</v>
      </c>
    </row>
    <row r="67" spans="1:107" x14ac:dyDescent="0.25">
      <c r="A67" s="24" t="s">
        <v>150</v>
      </c>
      <c r="B67" s="24" t="s">
        <v>129</v>
      </c>
      <c r="C67" s="24" t="s">
        <v>139</v>
      </c>
      <c r="D67" s="23">
        <v>891.75498594324972</v>
      </c>
      <c r="E67" s="23">
        <v>0</v>
      </c>
      <c r="F67" s="23">
        <v>7</v>
      </c>
      <c r="G67" s="23">
        <v>5.8108000000000004</v>
      </c>
      <c r="H67" s="23">
        <v>0</v>
      </c>
      <c r="I67" s="23">
        <v>23.5946</v>
      </c>
      <c r="J67" s="23">
        <v>6.8649000000000004</v>
      </c>
      <c r="K67" s="23">
        <v>20.270400000000002</v>
      </c>
      <c r="L67" s="23">
        <v>15.351400000000002</v>
      </c>
      <c r="M67" s="23">
        <v>0</v>
      </c>
      <c r="N67" s="23">
        <v>12.2163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11.9459</v>
      </c>
      <c r="V67" s="23">
        <v>0</v>
      </c>
      <c r="W67" s="23">
        <v>0</v>
      </c>
      <c r="X67" s="23">
        <v>0</v>
      </c>
      <c r="Y67" s="23">
        <v>17.2973</v>
      </c>
      <c r="Z67" s="23">
        <v>0</v>
      </c>
      <c r="AA67" s="23">
        <v>7.6757</v>
      </c>
      <c r="AB67" s="23">
        <v>6.9459</v>
      </c>
      <c r="AC67" s="23">
        <v>0</v>
      </c>
      <c r="AD67" s="23">
        <v>0</v>
      </c>
      <c r="AE67" s="23">
        <v>7.8648650435433494</v>
      </c>
      <c r="AF67" s="23">
        <v>0</v>
      </c>
      <c r="AG67" s="23">
        <v>0</v>
      </c>
      <c r="AH67" s="23">
        <v>0</v>
      </c>
      <c r="AI67" s="23">
        <v>10.454132002495321</v>
      </c>
      <c r="AJ67" s="23">
        <v>20.647790322000002</v>
      </c>
      <c r="AK67" s="23">
        <v>0</v>
      </c>
      <c r="AL67" s="23">
        <v>0</v>
      </c>
      <c r="AM67" s="23">
        <v>0</v>
      </c>
      <c r="AN67" s="23">
        <v>0</v>
      </c>
      <c r="AO67" s="23">
        <v>0</v>
      </c>
      <c r="AP67" s="23">
        <v>23.135200000000001</v>
      </c>
      <c r="AQ67" s="23">
        <v>0</v>
      </c>
      <c r="AR67" s="23">
        <v>34.459600000000002</v>
      </c>
      <c r="AS67" s="23">
        <v>13.8108</v>
      </c>
      <c r="AT67" s="23">
        <v>8.8379000000000012</v>
      </c>
      <c r="AU67" s="23">
        <v>0</v>
      </c>
      <c r="AV67" s="23">
        <v>0</v>
      </c>
      <c r="AW67" s="23">
        <v>0</v>
      </c>
      <c r="AX67" s="23">
        <v>10.324300000000001</v>
      </c>
      <c r="AY67" s="23">
        <v>19.702638163868059</v>
      </c>
      <c r="AZ67" s="23">
        <v>0</v>
      </c>
      <c r="BA67" s="23">
        <v>0</v>
      </c>
      <c r="BB67" s="23">
        <v>124.29724871826366</v>
      </c>
      <c r="BC67" s="23">
        <v>22.648600000000002</v>
      </c>
      <c r="BD67" s="23">
        <v>6.7296999999999993</v>
      </c>
      <c r="BE67" s="23">
        <v>12.864800000000001</v>
      </c>
      <c r="BF67" s="23">
        <v>7.6757</v>
      </c>
      <c r="BG67" s="23">
        <v>0</v>
      </c>
      <c r="BH67" s="23">
        <v>0</v>
      </c>
      <c r="BI67" s="23">
        <v>0</v>
      </c>
      <c r="BJ67" s="23">
        <v>19.0947</v>
      </c>
      <c r="BK67" s="23">
        <v>0</v>
      </c>
      <c r="BL67" s="23">
        <v>14.729765043543349</v>
      </c>
      <c r="BM67" s="23">
        <v>0</v>
      </c>
      <c r="BN67" s="23">
        <v>10.783799999999999</v>
      </c>
      <c r="BO67" s="23">
        <v>0</v>
      </c>
      <c r="BP67" s="23">
        <v>18.945900000000002</v>
      </c>
      <c r="BQ67" s="23">
        <v>0</v>
      </c>
      <c r="BR67" s="23">
        <v>7.6757</v>
      </c>
      <c r="BS67" s="23">
        <v>0</v>
      </c>
      <c r="BT67" s="23">
        <v>0</v>
      </c>
      <c r="BU67" s="23">
        <v>16.364899999999999</v>
      </c>
      <c r="BV67" s="23">
        <v>0</v>
      </c>
      <c r="BW67" s="23">
        <v>0</v>
      </c>
      <c r="BX67" s="23">
        <v>0</v>
      </c>
      <c r="BY67" s="23">
        <v>0</v>
      </c>
      <c r="BZ67" s="23">
        <v>0</v>
      </c>
      <c r="CA67" s="23">
        <v>22.425751603705702</v>
      </c>
      <c r="CB67" s="23">
        <v>13.2163</v>
      </c>
      <c r="CC67" s="23">
        <v>19.8919</v>
      </c>
      <c r="CD67" s="23">
        <v>0</v>
      </c>
      <c r="CE67" s="23">
        <v>6.6757000000000009</v>
      </c>
      <c r="CF67" s="23">
        <v>0</v>
      </c>
      <c r="CG67" s="23">
        <v>0</v>
      </c>
      <c r="CH67" s="23">
        <v>21.864799999999999</v>
      </c>
      <c r="CI67" s="23">
        <v>0</v>
      </c>
      <c r="CJ67" s="23">
        <v>0</v>
      </c>
      <c r="CK67" s="23">
        <v>7</v>
      </c>
      <c r="CL67" s="23">
        <v>0</v>
      </c>
      <c r="CM67" s="23">
        <v>10.8649</v>
      </c>
      <c r="CN67" s="23">
        <v>12.918900000000001</v>
      </c>
      <c r="CO67" s="23">
        <v>0</v>
      </c>
      <c r="CP67" s="23">
        <v>0</v>
      </c>
      <c r="CQ67" s="23">
        <v>24.471985149404293</v>
      </c>
      <c r="CR67" s="23">
        <v>22.216200000000001</v>
      </c>
      <c r="CS67" s="23">
        <v>0</v>
      </c>
      <c r="CT67" s="23">
        <v>0</v>
      </c>
      <c r="CU67" s="23">
        <v>0</v>
      </c>
      <c r="CV67" s="23">
        <v>28.9886389294258</v>
      </c>
      <c r="CW67" s="23">
        <v>20.011800000000001</v>
      </c>
      <c r="CX67" s="23">
        <v>41.324300000000001</v>
      </c>
      <c r="CY67" s="23">
        <v>0</v>
      </c>
      <c r="CZ67" s="23">
        <v>0</v>
      </c>
      <c r="DA67" s="23">
        <v>21.459400000000002</v>
      </c>
      <c r="DB67" s="23">
        <v>0</v>
      </c>
      <c r="DC67" s="23">
        <v>0</v>
      </c>
    </row>
    <row r="68" spans="1:107" x14ac:dyDescent="0.25">
      <c r="A68" s="21" t="s">
        <v>150</v>
      </c>
      <c r="B68" s="21" t="s">
        <v>140</v>
      </c>
      <c r="C68" s="21" t="s">
        <v>141</v>
      </c>
      <c r="D68" s="22">
        <v>1639.6197160747004</v>
      </c>
      <c r="E68" s="22">
        <v>19</v>
      </c>
      <c r="F68" s="22">
        <v>99.1892</v>
      </c>
      <c r="G68" s="22">
        <v>7</v>
      </c>
      <c r="H68" s="22">
        <v>9</v>
      </c>
      <c r="I68" s="22">
        <v>12</v>
      </c>
      <c r="J68" s="22">
        <v>18</v>
      </c>
      <c r="K68" s="22">
        <v>11.4054</v>
      </c>
      <c r="L68" s="22">
        <v>12</v>
      </c>
      <c r="M68" s="22">
        <v>21</v>
      </c>
      <c r="N68" s="22">
        <v>12</v>
      </c>
      <c r="O68" s="22">
        <v>5.0062383031815347</v>
      </c>
      <c r="P68" s="22">
        <v>12</v>
      </c>
      <c r="Q68" s="22">
        <v>24.959499999999998</v>
      </c>
      <c r="R68" s="22">
        <v>7</v>
      </c>
      <c r="S68" s="22">
        <v>0</v>
      </c>
      <c r="T68" s="22">
        <v>18</v>
      </c>
      <c r="U68" s="22">
        <v>7.5</v>
      </c>
      <c r="V68" s="22">
        <v>11</v>
      </c>
      <c r="W68" s="22">
        <v>10.86486492061405</v>
      </c>
      <c r="X68" s="22">
        <v>22</v>
      </c>
      <c r="Y68" s="22">
        <v>14</v>
      </c>
      <c r="Z68" s="22">
        <v>10</v>
      </c>
      <c r="AA68" s="22">
        <v>7</v>
      </c>
      <c r="AB68" s="22">
        <v>31</v>
      </c>
      <c r="AC68" s="22">
        <v>25</v>
      </c>
      <c r="AD68" s="22">
        <v>8</v>
      </c>
      <c r="AE68" s="22">
        <v>8</v>
      </c>
      <c r="AF68" s="22">
        <v>8</v>
      </c>
      <c r="AG68" s="22">
        <v>13</v>
      </c>
      <c r="AH68" s="22">
        <v>18</v>
      </c>
      <c r="AI68" s="22">
        <v>14</v>
      </c>
      <c r="AJ68" s="22">
        <v>7</v>
      </c>
      <c r="AK68" s="22">
        <v>9.6622000000000003</v>
      </c>
      <c r="AL68" s="22">
        <v>20</v>
      </c>
      <c r="AM68" s="22">
        <v>29</v>
      </c>
      <c r="AN68" s="22">
        <v>12</v>
      </c>
      <c r="AO68" s="22">
        <v>18</v>
      </c>
      <c r="AP68" s="22">
        <v>10</v>
      </c>
      <c r="AQ68" s="22">
        <v>22</v>
      </c>
      <c r="AR68" s="22">
        <v>21</v>
      </c>
      <c r="AS68" s="22">
        <v>11</v>
      </c>
      <c r="AT68" s="22">
        <v>14</v>
      </c>
      <c r="AU68" s="22">
        <v>7</v>
      </c>
      <c r="AV68" s="22">
        <v>8</v>
      </c>
      <c r="AW68" s="22">
        <v>8</v>
      </c>
      <c r="AX68" s="22">
        <v>14</v>
      </c>
      <c r="AY68" s="22">
        <v>13</v>
      </c>
      <c r="AZ68" s="22">
        <v>6</v>
      </c>
      <c r="BA68" s="22">
        <v>32</v>
      </c>
      <c r="BB68" s="22">
        <v>0</v>
      </c>
      <c r="BC68" s="22">
        <v>18</v>
      </c>
      <c r="BD68" s="22">
        <v>7</v>
      </c>
      <c r="BE68" s="22">
        <v>12</v>
      </c>
      <c r="BF68" s="22">
        <v>19</v>
      </c>
      <c r="BG68" s="22">
        <v>16</v>
      </c>
      <c r="BH68" s="22">
        <v>14</v>
      </c>
      <c r="BI68" s="22">
        <v>0</v>
      </c>
      <c r="BJ68" s="22">
        <v>7</v>
      </c>
      <c r="BK68" s="22">
        <v>11</v>
      </c>
      <c r="BL68" s="22">
        <v>11</v>
      </c>
      <c r="BM68" s="22">
        <v>16</v>
      </c>
      <c r="BN68" s="22">
        <v>11</v>
      </c>
      <c r="BO68" s="22">
        <v>8</v>
      </c>
      <c r="BP68" s="22">
        <v>15</v>
      </c>
      <c r="BQ68" s="22">
        <v>10</v>
      </c>
      <c r="BR68" s="22">
        <v>41</v>
      </c>
      <c r="BS68" s="22">
        <v>7</v>
      </c>
      <c r="BT68" s="22">
        <v>23</v>
      </c>
      <c r="BU68" s="22">
        <v>9</v>
      </c>
      <c r="BV68" s="22">
        <v>0</v>
      </c>
      <c r="BW68" s="22">
        <v>0</v>
      </c>
      <c r="BX68" s="22">
        <v>0</v>
      </c>
      <c r="BY68" s="22">
        <v>0</v>
      </c>
      <c r="BZ68" s="22">
        <v>0</v>
      </c>
      <c r="CA68" s="22">
        <v>11</v>
      </c>
      <c r="CB68" s="22">
        <v>9</v>
      </c>
      <c r="CC68" s="22">
        <v>18.006238303181533</v>
      </c>
      <c r="CD68" s="22">
        <v>34.864899999999999</v>
      </c>
      <c r="CE68" s="22">
        <v>16</v>
      </c>
      <c r="CF68" s="22">
        <v>0</v>
      </c>
      <c r="CG68" s="22">
        <v>11</v>
      </c>
      <c r="CH68" s="22">
        <v>9</v>
      </c>
      <c r="CI68" s="22">
        <v>18</v>
      </c>
      <c r="CJ68" s="22">
        <v>13</v>
      </c>
      <c r="CK68" s="22">
        <v>7</v>
      </c>
      <c r="CL68" s="22">
        <v>5</v>
      </c>
      <c r="CM68" s="22">
        <v>6</v>
      </c>
      <c r="CN68" s="22">
        <v>8</v>
      </c>
      <c r="CO68" s="22">
        <v>13</v>
      </c>
      <c r="CP68" s="22">
        <v>11</v>
      </c>
      <c r="CQ68" s="22">
        <v>24</v>
      </c>
      <c r="CR68" s="22">
        <v>11</v>
      </c>
      <c r="CS68" s="22">
        <v>15</v>
      </c>
      <c r="CT68" s="22">
        <v>14</v>
      </c>
      <c r="CU68" s="22">
        <v>7</v>
      </c>
      <c r="CV68" s="22">
        <v>18</v>
      </c>
      <c r="CW68" s="22">
        <v>11</v>
      </c>
      <c r="CX68" s="22">
        <v>34</v>
      </c>
      <c r="CY68" s="22">
        <v>12</v>
      </c>
      <c r="CZ68" s="22">
        <v>25</v>
      </c>
      <c r="DA68" s="22">
        <v>13.8514</v>
      </c>
      <c r="DB68" s="22">
        <v>118</v>
      </c>
      <c r="DC68" s="22">
        <v>0</v>
      </c>
    </row>
    <row r="69" spans="1:107" x14ac:dyDescent="0.25">
      <c r="A69" s="24" t="s">
        <v>150</v>
      </c>
      <c r="B69" s="24" t="s">
        <v>140</v>
      </c>
      <c r="C69" s="24" t="s">
        <v>142</v>
      </c>
      <c r="D69" s="23">
        <v>341.62162071023431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338.62162071023431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3">
        <v>0</v>
      </c>
      <c r="BY69" s="23">
        <v>0</v>
      </c>
      <c r="BZ69" s="23">
        <v>0</v>
      </c>
      <c r="CA69" s="23">
        <v>0</v>
      </c>
      <c r="CB69" s="23">
        <v>0</v>
      </c>
      <c r="CC69" s="23">
        <v>0</v>
      </c>
      <c r="CD69" s="23">
        <v>0</v>
      </c>
      <c r="CE69" s="23">
        <v>0</v>
      </c>
      <c r="CF69" s="23">
        <v>0</v>
      </c>
      <c r="CG69" s="23">
        <v>0</v>
      </c>
      <c r="CH69" s="23">
        <v>0</v>
      </c>
      <c r="CI69" s="23">
        <v>0</v>
      </c>
      <c r="CJ69" s="23">
        <v>0</v>
      </c>
      <c r="CK69" s="23">
        <v>0</v>
      </c>
      <c r="CL69" s="23">
        <v>0</v>
      </c>
      <c r="CM69" s="23">
        <v>0</v>
      </c>
      <c r="CN69" s="23">
        <v>0</v>
      </c>
      <c r="CO69" s="23">
        <v>0</v>
      </c>
      <c r="CP69" s="23">
        <v>0</v>
      </c>
      <c r="CQ69" s="23">
        <v>0</v>
      </c>
      <c r="CR69" s="23">
        <v>0</v>
      </c>
      <c r="CS69" s="23">
        <v>0</v>
      </c>
      <c r="CT69" s="23">
        <v>0</v>
      </c>
      <c r="CU69" s="23">
        <v>0</v>
      </c>
      <c r="CV69" s="23">
        <v>0</v>
      </c>
      <c r="CW69" s="23">
        <v>0</v>
      </c>
      <c r="CX69" s="23">
        <v>0</v>
      </c>
      <c r="CY69" s="23">
        <v>0</v>
      </c>
      <c r="CZ69" s="23">
        <v>0</v>
      </c>
      <c r="DA69" s="23">
        <v>0</v>
      </c>
      <c r="DB69" s="23">
        <v>0</v>
      </c>
      <c r="DC69" s="23">
        <v>0</v>
      </c>
    </row>
    <row r="70" spans="1:107" x14ac:dyDescent="0.25">
      <c r="A70" s="21" t="s">
        <v>150</v>
      </c>
      <c r="B70" s="21" t="s">
        <v>140</v>
      </c>
      <c r="C70" s="21" t="s">
        <v>143</v>
      </c>
      <c r="D70" s="22">
        <v>282.2</v>
      </c>
      <c r="E70" s="22">
        <v>0</v>
      </c>
      <c r="F70" s="22">
        <v>5.2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5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5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5</v>
      </c>
      <c r="BS70" s="22">
        <v>0</v>
      </c>
      <c r="BT70" s="22">
        <v>5</v>
      </c>
      <c r="BU70" s="22">
        <v>0</v>
      </c>
      <c r="BV70" s="22">
        <v>0</v>
      </c>
      <c r="BW70" s="22">
        <v>0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0</v>
      </c>
      <c r="CD70" s="22">
        <v>0</v>
      </c>
      <c r="CE70" s="22">
        <v>0</v>
      </c>
      <c r="CF70" s="22">
        <v>0</v>
      </c>
      <c r="CG70" s="22">
        <v>0</v>
      </c>
      <c r="CH70" s="22">
        <v>0</v>
      </c>
      <c r="CI70" s="22">
        <v>0</v>
      </c>
      <c r="CJ70" s="22">
        <v>0</v>
      </c>
      <c r="CK70" s="22">
        <v>0</v>
      </c>
      <c r="CL70" s="22">
        <v>0</v>
      </c>
      <c r="CM70" s="22">
        <v>0</v>
      </c>
      <c r="CN70" s="22">
        <v>0</v>
      </c>
      <c r="CO70" s="22">
        <v>0</v>
      </c>
      <c r="CP70" s="22">
        <v>0</v>
      </c>
      <c r="CQ70" s="22">
        <v>5</v>
      </c>
      <c r="CR70" s="22">
        <v>0</v>
      </c>
      <c r="CS70" s="22">
        <v>5</v>
      </c>
      <c r="CT70" s="22">
        <v>0</v>
      </c>
      <c r="CU70" s="22">
        <v>0</v>
      </c>
      <c r="CV70" s="22">
        <v>0</v>
      </c>
      <c r="CW70" s="22">
        <v>0</v>
      </c>
      <c r="CX70" s="22">
        <v>5</v>
      </c>
      <c r="CY70" s="22">
        <v>0</v>
      </c>
      <c r="CZ70" s="22">
        <v>5</v>
      </c>
      <c r="DA70" s="22">
        <v>0</v>
      </c>
      <c r="DB70" s="22">
        <v>5</v>
      </c>
      <c r="DC70" s="22">
        <v>0</v>
      </c>
    </row>
    <row r="71" spans="1:107" x14ac:dyDescent="0.25">
      <c r="A71" s="24" t="s">
        <v>150</v>
      </c>
      <c r="B71" s="24" t="s">
        <v>140</v>
      </c>
      <c r="C71" s="24" t="s">
        <v>144</v>
      </c>
      <c r="D71" s="23">
        <v>99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0</v>
      </c>
      <c r="CB71" s="23">
        <v>0</v>
      </c>
      <c r="CC71" s="23">
        <v>0</v>
      </c>
      <c r="CD71" s="23">
        <v>0</v>
      </c>
      <c r="CE71" s="23">
        <v>0</v>
      </c>
      <c r="CF71" s="23">
        <v>0</v>
      </c>
      <c r="CG71" s="23">
        <v>0</v>
      </c>
      <c r="CH71" s="23">
        <v>0</v>
      </c>
      <c r="CI71" s="23">
        <v>0</v>
      </c>
      <c r="CJ71" s="23">
        <v>0</v>
      </c>
      <c r="CK71" s="23">
        <v>0</v>
      </c>
      <c r="CL71" s="23">
        <v>0</v>
      </c>
      <c r="CM71" s="23">
        <v>0</v>
      </c>
      <c r="CN71" s="23">
        <v>0</v>
      </c>
      <c r="CO71" s="23">
        <v>0</v>
      </c>
      <c r="CP71" s="23">
        <v>0</v>
      </c>
      <c r="CQ71" s="23">
        <v>0</v>
      </c>
      <c r="CR71" s="23">
        <v>0</v>
      </c>
      <c r="CS71" s="23">
        <v>0</v>
      </c>
      <c r="CT71" s="23">
        <v>0</v>
      </c>
      <c r="CU71" s="23">
        <v>0</v>
      </c>
      <c r="CV71" s="23">
        <v>0</v>
      </c>
      <c r="CW71" s="23">
        <v>0</v>
      </c>
      <c r="CX71" s="23">
        <v>0</v>
      </c>
      <c r="CY71" s="23">
        <v>0</v>
      </c>
      <c r="CZ71" s="23">
        <v>0</v>
      </c>
      <c r="DA71" s="23">
        <v>0</v>
      </c>
      <c r="DB71" s="23">
        <v>0</v>
      </c>
      <c r="DC71" s="23">
        <v>0</v>
      </c>
    </row>
    <row r="72" spans="1:107" x14ac:dyDescent="0.25">
      <c r="A72" s="21" t="s">
        <v>150</v>
      </c>
      <c r="B72" s="21" t="s">
        <v>145</v>
      </c>
      <c r="C72" s="21" t="s">
        <v>146</v>
      </c>
      <c r="D72" s="22">
        <v>270.82283827994871</v>
      </c>
      <c r="E72" s="22">
        <v>0</v>
      </c>
      <c r="F72" s="22">
        <v>7.4054000000000002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5</v>
      </c>
      <c r="AN72" s="22">
        <v>0</v>
      </c>
      <c r="AO72" s="22">
        <v>0</v>
      </c>
      <c r="AP72" s="22">
        <v>0</v>
      </c>
      <c r="AQ72" s="22">
        <v>0</v>
      </c>
      <c r="AR72" s="22">
        <v>5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9.8108000000000004</v>
      </c>
      <c r="BB72" s="22">
        <v>26.729799999999997</v>
      </c>
      <c r="BC72" s="22">
        <v>0</v>
      </c>
      <c r="BD72" s="22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6.2161999999999997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13.8108</v>
      </c>
      <c r="BS72" s="22">
        <v>0</v>
      </c>
      <c r="BT72" s="22">
        <v>7</v>
      </c>
      <c r="BU72" s="22">
        <v>0</v>
      </c>
      <c r="BV72" s="22">
        <v>0</v>
      </c>
      <c r="BW72" s="22">
        <v>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0</v>
      </c>
      <c r="CD72" s="22">
        <v>0</v>
      </c>
      <c r="CE72" s="22">
        <v>0</v>
      </c>
      <c r="CF72" s="22">
        <v>0</v>
      </c>
      <c r="CG72" s="22">
        <v>0</v>
      </c>
      <c r="CH72" s="22">
        <v>0</v>
      </c>
      <c r="CI72" s="22">
        <v>0</v>
      </c>
      <c r="CJ72" s="22">
        <v>0</v>
      </c>
      <c r="CK72" s="22">
        <v>0</v>
      </c>
      <c r="CL72" s="22">
        <v>0</v>
      </c>
      <c r="CM72" s="22">
        <v>0</v>
      </c>
      <c r="CN72" s="22">
        <v>0</v>
      </c>
      <c r="CO72" s="22">
        <v>0</v>
      </c>
      <c r="CP72" s="22">
        <v>0</v>
      </c>
      <c r="CQ72" s="22">
        <v>0</v>
      </c>
      <c r="CR72" s="22">
        <v>0</v>
      </c>
      <c r="CS72" s="22">
        <v>0</v>
      </c>
      <c r="CT72" s="22">
        <v>0</v>
      </c>
      <c r="CU72" s="22">
        <v>0</v>
      </c>
      <c r="CV72" s="22">
        <v>0</v>
      </c>
      <c r="CW72" s="22">
        <v>0</v>
      </c>
      <c r="CX72" s="22">
        <v>9.8108000000000004</v>
      </c>
      <c r="CY72" s="22">
        <v>0</v>
      </c>
      <c r="CZ72" s="22">
        <v>5.7933064510000003</v>
      </c>
      <c r="DA72" s="22">
        <v>0</v>
      </c>
      <c r="DB72" s="22">
        <v>38.255427760449166</v>
      </c>
      <c r="DC72" s="22">
        <v>0</v>
      </c>
    </row>
    <row r="73" spans="1:107" x14ac:dyDescent="0.25">
      <c r="A73" s="24" t="s">
        <v>150</v>
      </c>
      <c r="B73" s="24" t="s">
        <v>145</v>
      </c>
      <c r="C73" s="24" t="s">
        <v>147</v>
      </c>
      <c r="D73" s="23">
        <v>6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</row>
    <row r="74" spans="1:107" x14ac:dyDescent="0.25">
      <c r="A74" s="21" t="s">
        <v>150</v>
      </c>
      <c r="B74" s="21" t="s">
        <v>148</v>
      </c>
      <c r="C74" s="21" t="s">
        <v>149</v>
      </c>
      <c r="D74" s="22">
        <v>95.932400000000001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5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9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5</v>
      </c>
      <c r="BC74" s="22">
        <v>0</v>
      </c>
      <c r="BD74" s="22">
        <v>5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0</v>
      </c>
      <c r="BM74" s="22">
        <v>0</v>
      </c>
      <c r="BN74" s="22">
        <v>0</v>
      </c>
      <c r="BO74" s="22">
        <v>0</v>
      </c>
      <c r="BP74" s="22">
        <v>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0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0</v>
      </c>
      <c r="CD74" s="22">
        <v>0</v>
      </c>
      <c r="CE74" s="22">
        <v>0</v>
      </c>
      <c r="CF74" s="22">
        <v>0</v>
      </c>
      <c r="CG74" s="22">
        <v>0</v>
      </c>
      <c r="CH74" s="22">
        <v>0</v>
      </c>
      <c r="CI74" s="22">
        <v>0</v>
      </c>
      <c r="CJ74" s="22">
        <v>0</v>
      </c>
      <c r="CK74" s="22">
        <v>0</v>
      </c>
      <c r="CL74" s="22">
        <v>0</v>
      </c>
      <c r="CM74" s="22">
        <v>0</v>
      </c>
      <c r="CN74" s="22">
        <v>0</v>
      </c>
      <c r="CO74" s="22">
        <v>0</v>
      </c>
      <c r="CP74" s="22">
        <v>0</v>
      </c>
      <c r="CQ74" s="22">
        <v>0</v>
      </c>
      <c r="CR74" s="22">
        <v>0</v>
      </c>
      <c r="CS74" s="22">
        <v>0</v>
      </c>
      <c r="CT74" s="22">
        <v>0</v>
      </c>
      <c r="CU74" s="22">
        <v>0</v>
      </c>
      <c r="CV74" s="22">
        <v>0</v>
      </c>
      <c r="CW74" s="22">
        <v>0</v>
      </c>
      <c r="CX74" s="22">
        <v>0</v>
      </c>
      <c r="CY74" s="22">
        <v>0</v>
      </c>
      <c r="CZ74" s="22">
        <v>0</v>
      </c>
      <c r="DA74" s="22">
        <v>0</v>
      </c>
      <c r="DB74" s="22">
        <v>0</v>
      </c>
      <c r="DC74" s="22">
        <v>0</v>
      </c>
    </row>
    <row r="75" spans="1:107" x14ac:dyDescent="0.25">
      <c r="A75" s="21" t="s">
        <v>150</v>
      </c>
      <c r="B75" s="20" t="s">
        <v>224</v>
      </c>
      <c r="C75" s="20" t="s">
        <v>231</v>
      </c>
      <c r="D75" s="8">
        <f>SUM(D40:D74)</f>
        <v>47905.118554481989</v>
      </c>
      <c r="E75" s="8">
        <f>SUM(E40:E74)</f>
        <v>457.98194179410478</v>
      </c>
      <c r="F75" s="8">
        <f>SUM(F40:F74)</f>
        <v>1472.4078372761792</v>
      </c>
      <c r="G75" s="8">
        <f>SUM(G40:G74)</f>
        <v>268.46376348279523</v>
      </c>
      <c r="H75" s="8">
        <f>SUM(H40:H74)</f>
        <v>178.80664658002556</v>
      </c>
      <c r="I75" s="8">
        <f>SUM(I40:I74)</f>
        <v>230.7244688708671</v>
      </c>
      <c r="J75" s="8">
        <f>SUM(J40:J74)</f>
        <v>553.01721605607577</v>
      </c>
      <c r="K75" s="8">
        <f>SUM(K40:K74)</f>
        <v>179.38837033345862</v>
      </c>
      <c r="L75" s="8">
        <f>SUM(L40:L74)</f>
        <v>393.29604065288652</v>
      </c>
      <c r="M75" s="8">
        <f>SUM(M40:M74)</f>
        <v>342.68677473546711</v>
      </c>
      <c r="N75" s="8">
        <f>SUM(N40:N74)</f>
        <v>197.79014193474194</v>
      </c>
      <c r="O75" s="8">
        <f>SUM(O40:O74)</f>
        <v>90.152748724261301</v>
      </c>
      <c r="P75" s="8">
        <f>SUM(P40:P74)</f>
        <v>281.37724021056499</v>
      </c>
      <c r="Q75" s="8">
        <f>SUM(Q40:Q74)</f>
        <v>741.36146756065477</v>
      </c>
      <c r="R75" s="8">
        <f>SUM(R40:R74)</f>
        <v>401.44393295813228</v>
      </c>
      <c r="S75" s="8">
        <f>SUM(S40:S74)</f>
        <v>12.918800000000001</v>
      </c>
      <c r="T75" s="8">
        <f>SUM(T40:T74)</f>
        <v>297.70638270811304</v>
      </c>
      <c r="U75" s="8">
        <f>SUM(U40:U74)</f>
        <v>240.52894828800555</v>
      </c>
      <c r="V75" s="8">
        <f>SUM(V40:V74)</f>
        <v>323.19808925120088</v>
      </c>
      <c r="W75" s="8">
        <f>SUM(W40:W74)</f>
        <v>366.98548700715367</v>
      </c>
      <c r="X75" s="8">
        <f>SUM(X40:X74)</f>
        <v>634.26058488057674</v>
      </c>
      <c r="Y75" s="8">
        <f>SUM(Y40:Y74)</f>
        <v>375.24657679093656</v>
      </c>
      <c r="Z75" s="8">
        <f>SUM(Z40:Z74)</f>
        <v>325.03969508415645</v>
      </c>
      <c r="AA75" s="8">
        <f>SUM(AA40:AA74)</f>
        <v>257.98012802917964</v>
      </c>
      <c r="AB75" s="8">
        <f>SUM(AB40:AB74)</f>
        <v>687.1653336885887</v>
      </c>
      <c r="AC75" s="8">
        <f>SUM(AC40:AC74)</f>
        <v>537.45844331219826</v>
      </c>
      <c r="AD75" s="8">
        <f>SUM(AD40:AD74)</f>
        <v>205.0145696282454</v>
      </c>
      <c r="AE75" s="8">
        <f>SUM(AE40:AE74)</f>
        <v>277.54410228812111</v>
      </c>
      <c r="AF75" s="8">
        <f>SUM(AF40:AF74)</f>
        <v>269.29143279214782</v>
      </c>
      <c r="AG75" s="8">
        <f>SUM(AG40:AG74)</f>
        <v>453.1125205790039</v>
      </c>
      <c r="AH75" s="8">
        <f>SUM(AH40:AH74)</f>
        <v>367.65284466222215</v>
      </c>
      <c r="AI75" s="8">
        <f>SUM(AI40:AI74)</f>
        <v>257.34624977972862</v>
      </c>
      <c r="AJ75" s="8">
        <f>SUM(AJ40:AJ74)</f>
        <v>282.47905851141013</v>
      </c>
      <c r="AK75" s="8">
        <f>SUM(AK40:AK74)</f>
        <v>471.45481261444627</v>
      </c>
      <c r="AL75" s="8">
        <f>SUM(AL40:AL74)</f>
        <v>218.88486797588826</v>
      </c>
      <c r="AM75" s="8">
        <f>SUM(AM40:AM74)</f>
        <v>508.6244237485094</v>
      </c>
      <c r="AN75" s="8">
        <f>SUM(AN40:AN74)</f>
        <v>355.25740431344411</v>
      </c>
      <c r="AO75" s="8">
        <f>SUM(AO40:AO74)</f>
        <v>485.73256182415162</v>
      </c>
      <c r="AP75" s="8">
        <f>SUM(AP40:AP74)</f>
        <v>533.40148360500086</v>
      </c>
      <c r="AQ75" s="8">
        <f>SUM(AQ40:AQ74)</f>
        <v>394.19386720055246</v>
      </c>
      <c r="AR75" s="8">
        <f>SUM(AR40:AR74)</f>
        <v>596.58179909814396</v>
      </c>
      <c r="AS75" s="8">
        <f>SUM(AS40:AS74)</f>
        <v>437.23370658208444</v>
      </c>
      <c r="AT75" s="8">
        <f>SUM(AT40:AT74)</f>
        <v>441.45460476334057</v>
      </c>
      <c r="AU75" s="8">
        <f>SUM(AU40:AU74)</f>
        <v>146.84222519420405</v>
      </c>
      <c r="AV75" s="8">
        <f>SUM(AV40:AV74)</f>
        <v>229.54423142158745</v>
      </c>
      <c r="AW75" s="8">
        <f>SUM(AW40:AW74)</f>
        <v>236.19975133772394</v>
      </c>
      <c r="AX75" s="8">
        <f>SUM(AX40:AX74)</f>
        <v>211.88868488363741</v>
      </c>
      <c r="AY75" s="8">
        <f>SUM(AY40:AY74)</f>
        <v>349.59229835147829</v>
      </c>
      <c r="AZ75" s="8">
        <f>SUM(AZ40:AZ74)</f>
        <v>135.71518827181012</v>
      </c>
      <c r="BA75" s="8">
        <f>SUM(BA40:BA74)</f>
        <v>659.95429797948623</v>
      </c>
      <c r="BB75" s="8">
        <f>SUM(BB40:BB74)</f>
        <v>7044.7529099008152</v>
      </c>
      <c r="BC75" s="8">
        <f>SUM(BC40:BC74)</f>
        <v>457.16426088117049</v>
      </c>
      <c r="BD75" s="8">
        <f>SUM(BD40:BD74)</f>
        <v>112.92517850803935</v>
      </c>
      <c r="BE75" s="8">
        <f>SUM(BE40:BE74)</f>
        <v>172.77866637102656</v>
      </c>
      <c r="BF75" s="8">
        <f>SUM(BF40:BF74)</f>
        <v>139.60518119205449</v>
      </c>
      <c r="BG75" s="8">
        <f>SUM(BG40:BG74)</f>
        <v>312.13071556446391</v>
      </c>
      <c r="BH75" s="8">
        <f>SUM(BH40:BH74)</f>
        <v>447.78503492791168</v>
      </c>
      <c r="BI75" s="8">
        <f>SUM(BI40:BI74)</f>
        <v>6.4054000000000002</v>
      </c>
      <c r="BJ75" s="8">
        <f>SUM(BJ40:BJ74)</f>
        <v>291.33246969116271</v>
      </c>
      <c r="BK75" s="8">
        <f>SUM(BK40:BK74)</f>
        <v>255.81411286573967</v>
      </c>
      <c r="BL75" s="8">
        <f>SUM(BL40:BL74)</f>
        <v>155.42664312028853</v>
      </c>
      <c r="BM75" s="8">
        <f>SUM(BM40:BM74)</f>
        <v>327.0990591629751</v>
      </c>
      <c r="BN75" s="8">
        <f>SUM(BN40:BN74)</f>
        <v>169.66742326932183</v>
      </c>
      <c r="BO75" s="8">
        <f>SUM(BO40:BO74)</f>
        <v>198.41896914644292</v>
      </c>
      <c r="BP75" s="8">
        <f>SUM(BP40:BP74)</f>
        <v>561.38849854151795</v>
      </c>
      <c r="BQ75" s="8">
        <f>SUM(BQ40:BQ74)</f>
        <v>97.418774144216371</v>
      </c>
      <c r="BR75" s="8">
        <f>SUM(BR40:BR74)</f>
        <v>1454.6741856463443</v>
      </c>
      <c r="BS75" s="8">
        <f>SUM(BS40:BS74)</f>
        <v>254.84950672490044</v>
      </c>
      <c r="BT75" s="8">
        <f>SUM(BT40:BT74)</f>
        <v>695.5349118251803</v>
      </c>
      <c r="BU75" s="8">
        <f>SUM(BU40:BU74)</f>
        <v>185.68549512168613</v>
      </c>
      <c r="BV75" s="8">
        <f>SUM(BV40:BV74)</f>
        <v>0</v>
      </c>
      <c r="BW75" s="8">
        <f>SUM(BW40:BW74)</f>
        <v>0</v>
      </c>
      <c r="BX75" s="8">
        <f>SUM(BX40:BX74)</f>
        <v>0</v>
      </c>
      <c r="BY75" s="8">
        <f>SUM(BY40:BY74)</f>
        <v>0</v>
      </c>
      <c r="BZ75" s="8">
        <f>SUM(BZ40:BZ74)</f>
        <v>0</v>
      </c>
      <c r="CA75" s="8">
        <f>SUM(CA40:CA74)</f>
        <v>335.55334895981986</v>
      </c>
      <c r="CB75" s="8">
        <f>SUM(CB40:CB74)</f>
        <v>275.99338851932367</v>
      </c>
      <c r="CC75" s="8">
        <f>SUM(CC40:CC74)</f>
        <v>655.31410321922021</v>
      </c>
      <c r="CD75" s="8">
        <f>SUM(CD40:CD74)</f>
        <v>422.05187981549244</v>
      </c>
      <c r="CE75" s="8">
        <f>SUM(CE40:CE74)</f>
        <v>367.36932036931177</v>
      </c>
      <c r="CF75" s="8">
        <f>SUM(CF40:CF74)</f>
        <v>32.840012625778769</v>
      </c>
      <c r="CG75" s="8">
        <f>SUM(CG40:CG74)</f>
        <v>634.93269877460921</v>
      </c>
      <c r="CH75" s="8">
        <f>SUM(CH40:CH74)</f>
        <v>359.46968510434317</v>
      </c>
      <c r="CI75" s="8">
        <f>SUM(CI40:CI74)</f>
        <v>381.23574341327509</v>
      </c>
      <c r="CJ75" s="8">
        <f>SUM(CJ40:CJ74)</f>
        <v>555.14298437333116</v>
      </c>
      <c r="CK75" s="8">
        <f>SUM(CK40:CK74)</f>
        <v>163.64979952617298</v>
      </c>
      <c r="CL75" s="8">
        <f>SUM(CL40:CL74)</f>
        <v>198.04415438830267</v>
      </c>
      <c r="CM75" s="8">
        <f>SUM(CM40:CM74)</f>
        <v>164.52379332276334</v>
      </c>
      <c r="CN75" s="8">
        <f>SUM(CN40:CN74)</f>
        <v>135.01649341984094</v>
      </c>
      <c r="CO75" s="8">
        <f>SUM(CO40:CO74)</f>
        <v>433.30004837839812</v>
      </c>
      <c r="CP75" s="8">
        <f>SUM(CP40:CP74)</f>
        <v>323.21500154623072</v>
      </c>
      <c r="CQ75" s="8">
        <f>SUM(CQ40:CQ74)</f>
        <v>567.15095640140032</v>
      </c>
      <c r="CR75" s="8">
        <f>SUM(CR40:CR74)</f>
        <v>284.87760441353635</v>
      </c>
      <c r="CS75" s="8">
        <f>SUM(CS40:CS74)</f>
        <v>279.15502183481601</v>
      </c>
      <c r="CT75" s="8">
        <f>SUM(CT40:CT74)</f>
        <v>277.77668338759196</v>
      </c>
      <c r="CU75" s="8">
        <f>SUM(CU40:CU74)</f>
        <v>134.69057562154768</v>
      </c>
      <c r="CV75" s="8">
        <f>SUM(CV40:CV74)</f>
        <v>353.02890109444257</v>
      </c>
      <c r="CW75" s="8">
        <f>SUM(CW40:CW74)</f>
        <v>250.32917287636482</v>
      </c>
      <c r="CX75" s="8">
        <f>SUM(CX40:CX74)</f>
        <v>912.04266383360334</v>
      </c>
      <c r="CY75" s="8">
        <f>SUM(CY40:CY74)</f>
        <v>250.41890520108379</v>
      </c>
      <c r="CZ75" s="8">
        <f>SUM(CZ40:CZ74)</f>
        <v>589.04682393770145</v>
      </c>
      <c r="DA75" s="8">
        <f>SUM(DA40:DA74)</f>
        <v>344.53695213030568</v>
      </c>
      <c r="DB75" s="8">
        <f>SUM(DB40:DB74)</f>
        <v>2718.3778496331374</v>
      </c>
      <c r="DC75" s="8">
        <f>SUM(DC40:DC74)</f>
        <v>58.465007853129038</v>
      </c>
    </row>
    <row r="77" spans="1:107" x14ac:dyDescent="0.25">
      <c r="A77" s="19" t="s">
        <v>151</v>
      </c>
      <c r="B77" s="19"/>
      <c r="C77" s="19"/>
      <c r="D77" s="19"/>
    </row>
    <row r="78" spans="1:107" x14ac:dyDescent="0.25">
      <c r="A78" t="s">
        <v>152</v>
      </c>
    </row>
    <row r="79" spans="1:107" x14ac:dyDescent="0.25">
      <c r="A79" t="s">
        <v>153</v>
      </c>
    </row>
    <row r="80" spans="1:107" x14ac:dyDescent="0.25">
      <c r="A80" t="s">
        <v>154</v>
      </c>
    </row>
    <row r="81" spans="1:2" x14ac:dyDescent="0.25">
      <c r="A81" t="s">
        <v>155</v>
      </c>
    </row>
    <row r="82" spans="1:2" x14ac:dyDescent="0.25">
      <c r="A82" t="s">
        <v>156</v>
      </c>
    </row>
    <row r="83" spans="1:2" x14ac:dyDescent="0.25">
      <c r="A83" t="s">
        <v>157</v>
      </c>
    </row>
    <row r="84" spans="1:2" x14ac:dyDescent="0.25">
      <c r="A84" t="s">
        <v>156</v>
      </c>
    </row>
    <row r="85" spans="1:2" x14ac:dyDescent="0.25">
      <c r="A85" t="s">
        <v>158</v>
      </c>
    </row>
    <row r="87" spans="1:2" x14ac:dyDescent="0.25">
      <c r="A87" t="s">
        <v>159</v>
      </c>
      <c r="B87" t="s">
        <v>160</v>
      </c>
    </row>
    <row r="88" spans="1:2" x14ac:dyDescent="0.25">
      <c r="A88" t="s">
        <v>156</v>
      </c>
      <c r="B88" t="s">
        <v>161</v>
      </c>
    </row>
    <row r="89" spans="1:2" x14ac:dyDescent="0.25">
      <c r="A89" t="s">
        <v>156</v>
      </c>
      <c r="B89" t="s">
        <v>162</v>
      </c>
    </row>
    <row r="90" spans="1:2" x14ac:dyDescent="0.25">
      <c r="A90" t="s">
        <v>156</v>
      </c>
      <c r="B90" t="s">
        <v>163</v>
      </c>
    </row>
    <row r="91" spans="1:2" x14ac:dyDescent="0.25">
      <c r="A91" t="s">
        <v>156</v>
      </c>
      <c r="B91" t="s">
        <v>164</v>
      </c>
    </row>
    <row r="92" spans="1:2" x14ac:dyDescent="0.25">
      <c r="A92" t="s">
        <v>156</v>
      </c>
      <c r="B92" t="s">
        <v>165</v>
      </c>
    </row>
    <row r="93" spans="1:2" x14ac:dyDescent="0.25">
      <c r="A93" t="s">
        <v>156</v>
      </c>
      <c r="B93" t="s">
        <v>166</v>
      </c>
    </row>
    <row r="94" spans="1:2" x14ac:dyDescent="0.25">
      <c r="A94" t="s">
        <v>156</v>
      </c>
      <c r="B94" t="s">
        <v>167</v>
      </c>
    </row>
    <row r="95" spans="1:2" x14ac:dyDescent="0.25">
      <c r="A95" t="s">
        <v>156</v>
      </c>
      <c r="B95" t="s">
        <v>168</v>
      </c>
    </row>
    <row r="96" spans="1:2" x14ac:dyDescent="0.25">
      <c r="A96" t="s">
        <v>156</v>
      </c>
      <c r="B96" t="s">
        <v>169</v>
      </c>
    </row>
    <row r="97" spans="1:2" x14ac:dyDescent="0.25">
      <c r="A97" t="s">
        <v>156</v>
      </c>
      <c r="B97" t="s">
        <v>170</v>
      </c>
    </row>
    <row r="98" spans="1:2" x14ac:dyDescent="0.25">
      <c r="A98" t="s">
        <v>156</v>
      </c>
      <c r="B98" t="s">
        <v>171</v>
      </c>
    </row>
    <row r="99" spans="1:2" x14ac:dyDescent="0.25">
      <c r="A99" t="s">
        <v>156</v>
      </c>
      <c r="B99" t="s">
        <v>172</v>
      </c>
    </row>
    <row r="100" spans="1:2" x14ac:dyDescent="0.25">
      <c r="A100" t="s">
        <v>156</v>
      </c>
      <c r="B100" t="s">
        <v>173</v>
      </c>
    </row>
    <row r="101" spans="1:2" x14ac:dyDescent="0.25">
      <c r="A101" t="s">
        <v>156</v>
      </c>
      <c r="B101" t="s">
        <v>174</v>
      </c>
    </row>
    <row r="102" spans="1:2" x14ac:dyDescent="0.25">
      <c r="A102" t="s">
        <v>156</v>
      </c>
      <c r="B102" t="s">
        <v>175</v>
      </c>
    </row>
    <row r="103" spans="1:2" x14ac:dyDescent="0.25">
      <c r="A103" t="s">
        <v>156</v>
      </c>
      <c r="B103" t="s">
        <v>176</v>
      </c>
    </row>
    <row r="104" spans="1:2" x14ac:dyDescent="0.25">
      <c r="A104" t="s">
        <v>156</v>
      </c>
      <c r="B104" t="s">
        <v>177</v>
      </c>
    </row>
    <row r="105" spans="1:2" x14ac:dyDescent="0.25">
      <c r="A105" t="s">
        <v>156</v>
      </c>
      <c r="B105" t="s">
        <v>178</v>
      </c>
    </row>
    <row r="106" spans="1:2" x14ac:dyDescent="0.25">
      <c r="A106" t="s">
        <v>156</v>
      </c>
      <c r="B106" t="s">
        <v>179</v>
      </c>
    </row>
    <row r="107" spans="1:2" x14ac:dyDescent="0.25">
      <c r="A107" t="s">
        <v>156</v>
      </c>
      <c r="B107" t="s">
        <v>180</v>
      </c>
    </row>
    <row r="108" spans="1:2" x14ac:dyDescent="0.25">
      <c r="A108" t="s">
        <v>156</v>
      </c>
      <c r="B108" t="s">
        <v>181</v>
      </c>
    </row>
    <row r="109" spans="1:2" x14ac:dyDescent="0.25">
      <c r="A109" t="s">
        <v>156</v>
      </c>
      <c r="B109" t="s">
        <v>182</v>
      </c>
    </row>
    <row r="110" spans="1:2" x14ac:dyDescent="0.25">
      <c r="A110" t="s">
        <v>156</v>
      </c>
      <c r="B110" t="s">
        <v>183</v>
      </c>
    </row>
    <row r="111" spans="1:2" x14ac:dyDescent="0.25">
      <c r="A111" t="s">
        <v>156</v>
      </c>
      <c r="B111" t="s">
        <v>184</v>
      </c>
    </row>
    <row r="112" spans="1:2" x14ac:dyDescent="0.25">
      <c r="A112" t="s">
        <v>156</v>
      </c>
      <c r="B112" t="s">
        <v>185</v>
      </c>
    </row>
    <row r="113" spans="1:2" x14ac:dyDescent="0.25">
      <c r="A113" t="s">
        <v>156</v>
      </c>
      <c r="B113" t="s">
        <v>186</v>
      </c>
    </row>
    <row r="114" spans="1:2" x14ac:dyDescent="0.25">
      <c r="A114" t="s">
        <v>156</v>
      </c>
      <c r="B114" t="s">
        <v>187</v>
      </c>
    </row>
    <row r="115" spans="1:2" x14ac:dyDescent="0.25">
      <c r="A115" t="s">
        <v>156</v>
      </c>
      <c r="B115" t="s">
        <v>188</v>
      </c>
    </row>
    <row r="116" spans="1:2" x14ac:dyDescent="0.25">
      <c r="A116" t="s">
        <v>156</v>
      </c>
      <c r="B116" t="s">
        <v>189</v>
      </c>
    </row>
    <row r="117" spans="1:2" x14ac:dyDescent="0.25">
      <c r="A117" t="s">
        <v>156</v>
      </c>
      <c r="B117" t="s">
        <v>190</v>
      </c>
    </row>
    <row r="118" spans="1:2" x14ac:dyDescent="0.25">
      <c r="A118" t="s">
        <v>156</v>
      </c>
      <c r="B118" t="s">
        <v>191</v>
      </c>
    </row>
    <row r="119" spans="1:2" x14ac:dyDescent="0.25">
      <c r="A119" t="s">
        <v>156</v>
      </c>
      <c r="B119" t="s">
        <v>192</v>
      </c>
    </row>
    <row r="120" spans="1:2" x14ac:dyDescent="0.25">
      <c r="A120" t="s">
        <v>156</v>
      </c>
      <c r="B120" t="s">
        <v>193</v>
      </c>
    </row>
    <row r="121" spans="1:2" x14ac:dyDescent="0.25">
      <c r="A121" t="s">
        <v>156</v>
      </c>
      <c r="B121" t="s">
        <v>194</v>
      </c>
    </row>
    <row r="122" spans="1:2" x14ac:dyDescent="0.25">
      <c r="A122" t="s">
        <v>156</v>
      </c>
      <c r="B122" t="s">
        <v>195</v>
      </c>
    </row>
    <row r="124" spans="1:2" x14ac:dyDescent="0.25">
      <c r="A124" t="s">
        <v>196</v>
      </c>
      <c r="B124" t="s">
        <v>197</v>
      </c>
    </row>
    <row r="126" spans="1:2" x14ac:dyDescent="0.25">
      <c r="A126" t="s">
        <v>198</v>
      </c>
      <c r="B126" t="s">
        <v>199</v>
      </c>
    </row>
  </sheetData>
  <mergeCells count="2">
    <mergeCell ref="A1:DC1"/>
    <mergeCell ref="A77:D77"/>
  </mergeCell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612E-E662-4CF6-A6DF-8CF5E3BF9466}">
  <dimension ref="A1:DC65"/>
  <sheetViews>
    <sheetView workbookViewId="0">
      <selection activeCell="D18" sqref="D18"/>
    </sheetView>
  </sheetViews>
  <sheetFormatPr defaultRowHeight="15" x14ac:dyDescent="0.25"/>
  <cols>
    <col min="1" max="1" width="10" customWidth="1"/>
    <col min="2" max="3" width="40" customWidth="1"/>
    <col min="4" max="7" width="18" customWidth="1"/>
    <col min="8" max="8" width="17" customWidth="1"/>
    <col min="9" max="18" width="18" customWidth="1"/>
    <col min="19" max="19" width="10" customWidth="1"/>
    <col min="20" max="48" width="18" customWidth="1"/>
    <col min="49" max="49" width="17" customWidth="1"/>
    <col min="50" max="60" width="18" customWidth="1"/>
    <col min="61" max="61" width="10" customWidth="1"/>
    <col min="62" max="65" width="18" customWidth="1"/>
    <col min="66" max="66" width="17" customWidth="1"/>
    <col min="67" max="68" width="18" customWidth="1"/>
    <col min="69" max="69" width="17" customWidth="1"/>
    <col min="70" max="73" width="18" customWidth="1"/>
    <col min="74" max="78" width="10" customWidth="1"/>
    <col min="79" max="83" width="18" customWidth="1"/>
    <col min="84" max="84" width="10" customWidth="1"/>
    <col min="85" max="90" width="18" customWidth="1"/>
    <col min="91" max="91" width="17" customWidth="1"/>
    <col min="92" max="98" width="18" customWidth="1"/>
    <col min="99" max="99" width="17" customWidth="1"/>
    <col min="100" max="106" width="18" customWidth="1"/>
    <col min="107" max="110" width="10" customWidth="1"/>
  </cols>
  <sheetData>
    <row r="1" spans="1:10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7" ht="45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3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  <c r="BU2" s="3" t="s">
        <v>73</v>
      </c>
      <c r="BV2" s="3" t="s">
        <v>74</v>
      </c>
      <c r="BW2" s="3" t="s">
        <v>75</v>
      </c>
      <c r="BX2" s="3" t="s">
        <v>76</v>
      </c>
      <c r="BY2" s="3" t="s">
        <v>77</v>
      </c>
      <c r="BZ2" s="3" t="s">
        <v>78</v>
      </c>
      <c r="CA2" s="3" t="s">
        <v>79</v>
      </c>
      <c r="CB2" s="3" t="s">
        <v>80</v>
      </c>
      <c r="CC2" s="3" t="s">
        <v>81</v>
      </c>
      <c r="CD2" s="3" t="s">
        <v>82</v>
      </c>
      <c r="CE2" s="3" t="s">
        <v>83</v>
      </c>
      <c r="CF2" s="3" t="s">
        <v>84</v>
      </c>
      <c r="CG2" s="3" t="s">
        <v>85</v>
      </c>
      <c r="CH2" s="3" t="s">
        <v>86</v>
      </c>
      <c r="CI2" s="3" t="s">
        <v>87</v>
      </c>
      <c r="CJ2" s="3" t="s">
        <v>88</v>
      </c>
      <c r="CK2" s="3" t="s">
        <v>89</v>
      </c>
      <c r="CL2" s="3" t="s">
        <v>90</v>
      </c>
      <c r="CM2" s="3" t="s">
        <v>91</v>
      </c>
      <c r="CN2" s="3" t="s">
        <v>92</v>
      </c>
      <c r="CO2" s="3" t="s">
        <v>93</v>
      </c>
      <c r="CP2" s="3" t="s">
        <v>94</v>
      </c>
      <c r="CQ2" s="3" t="s">
        <v>95</v>
      </c>
      <c r="CR2" s="3" t="s">
        <v>96</v>
      </c>
      <c r="CS2" s="3" t="s">
        <v>97</v>
      </c>
      <c r="CT2" s="3" t="s">
        <v>98</v>
      </c>
      <c r="CU2" s="3" t="s">
        <v>99</v>
      </c>
      <c r="CV2" s="3" t="s">
        <v>100</v>
      </c>
      <c r="CW2" s="3" t="s">
        <v>101</v>
      </c>
      <c r="CX2" s="3" t="s">
        <v>102</v>
      </c>
      <c r="CY2" s="3" t="s">
        <v>103</v>
      </c>
      <c r="CZ2" s="3" t="s">
        <v>104</v>
      </c>
      <c r="DA2" s="3" t="s">
        <v>105</v>
      </c>
      <c r="DB2" s="3" t="s">
        <v>106</v>
      </c>
      <c r="DC2" s="3" t="s">
        <v>107</v>
      </c>
    </row>
    <row r="3" spans="1:107" x14ac:dyDescent="0.25">
      <c r="A3" s="4" t="s">
        <v>108</v>
      </c>
      <c r="B3" s="4" t="s">
        <v>109</v>
      </c>
      <c r="C3" s="4" t="s">
        <v>232</v>
      </c>
      <c r="D3" s="5">
        <v>2619.9568973690407</v>
      </c>
      <c r="E3" s="5">
        <v>0</v>
      </c>
      <c r="F3" s="5">
        <v>167.77276224918626</v>
      </c>
      <c r="G3" s="5">
        <v>12.8108</v>
      </c>
      <c r="H3" s="5">
        <v>9.3783999999999992</v>
      </c>
      <c r="I3" s="5">
        <v>20.702627384589011</v>
      </c>
      <c r="J3" s="5">
        <v>5</v>
      </c>
      <c r="K3" s="5">
        <v>14.8649</v>
      </c>
      <c r="L3" s="5">
        <v>16.8108</v>
      </c>
      <c r="M3" s="5">
        <v>26.56757444822221</v>
      </c>
      <c r="N3" s="5">
        <v>17.310786954010254</v>
      </c>
      <c r="O3" s="5">
        <v>0</v>
      </c>
      <c r="P3" s="5">
        <v>7</v>
      </c>
      <c r="Q3" s="5">
        <v>39.918789543030073</v>
      </c>
      <c r="R3" s="5">
        <v>8.7431850065379386</v>
      </c>
      <c r="S3" s="5">
        <v>0</v>
      </c>
      <c r="T3" s="5">
        <v>39.459331048814633</v>
      </c>
      <c r="U3" s="5">
        <v>26.3919</v>
      </c>
      <c r="V3" s="5">
        <v>10</v>
      </c>
      <c r="W3" s="5">
        <v>15.540600000000001</v>
      </c>
      <c r="X3" s="5">
        <v>5.7838000000000003</v>
      </c>
      <c r="Y3" s="5">
        <v>64.959473549009743</v>
      </c>
      <c r="Z3" s="5">
        <v>0</v>
      </c>
      <c r="AA3" s="5">
        <v>19.405340726826807</v>
      </c>
      <c r="AB3" s="5">
        <v>27.879224046884602</v>
      </c>
      <c r="AC3" s="5">
        <v>55.275700000000001</v>
      </c>
      <c r="AD3" s="5">
        <v>0</v>
      </c>
      <c r="AE3" s="5">
        <v>20.540599999999998</v>
      </c>
      <c r="AF3" s="5">
        <v>0</v>
      </c>
      <c r="AG3" s="5">
        <v>25.26923125532679</v>
      </c>
      <c r="AH3" s="5">
        <v>26.540599999999998</v>
      </c>
      <c r="AI3" s="5">
        <v>5</v>
      </c>
      <c r="AJ3" s="5">
        <v>23.581099999999999</v>
      </c>
      <c r="AK3" s="5">
        <v>27.378524495456787</v>
      </c>
      <c r="AL3" s="5">
        <v>0</v>
      </c>
      <c r="AM3" s="5">
        <v>43.551458142143986</v>
      </c>
      <c r="AN3" s="5">
        <v>54.11642689893565</v>
      </c>
      <c r="AO3" s="5">
        <v>24.864899999999999</v>
      </c>
      <c r="AP3" s="5">
        <v>71.873110915908015</v>
      </c>
      <c r="AQ3" s="5">
        <v>39.879505417364783</v>
      </c>
      <c r="AR3" s="5">
        <v>53.635205743525269</v>
      </c>
      <c r="AS3" s="5">
        <v>10.973000000000001</v>
      </c>
      <c r="AT3" s="5">
        <v>17.743290985970159</v>
      </c>
      <c r="AU3" s="5">
        <v>0</v>
      </c>
      <c r="AV3" s="5">
        <v>20.499983980542414</v>
      </c>
      <c r="AW3" s="5">
        <v>6</v>
      </c>
      <c r="AX3" s="5">
        <v>32.959473908020499</v>
      </c>
      <c r="AY3" s="5">
        <v>53.864964787365125</v>
      </c>
      <c r="AZ3" s="5">
        <v>10.496</v>
      </c>
      <c r="BA3" s="5">
        <v>42.3446</v>
      </c>
      <c r="BB3" s="5">
        <v>0</v>
      </c>
      <c r="BC3" s="5">
        <v>32.791846285870008</v>
      </c>
      <c r="BD3" s="5">
        <v>6</v>
      </c>
      <c r="BE3" s="5">
        <v>0</v>
      </c>
      <c r="BF3" s="5">
        <v>6.8497493012388251</v>
      </c>
      <c r="BG3" s="5">
        <v>23.472978092832246</v>
      </c>
      <c r="BH3" s="5">
        <v>20.148672354896224</v>
      </c>
      <c r="BI3" s="5">
        <v>0</v>
      </c>
      <c r="BJ3" s="5">
        <v>0</v>
      </c>
      <c r="BK3" s="5">
        <v>23.026899999999998</v>
      </c>
      <c r="BL3" s="5">
        <v>6.8918999999999997</v>
      </c>
      <c r="BM3" s="5">
        <v>12</v>
      </c>
      <c r="BN3" s="5">
        <v>8.7027000000000001</v>
      </c>
      <c r="BO3" s="5">
        <v>8.6216000000000008</v>
      </c>
      <c r="BP3" s="5">
        <v>65.8108</v>
      </c>
      <c r="BQ3" s="5">
        <v>8.4054320112637964</v>
      </c>
      <c r="BR3" s="5">
        <v>93.129366707585632</v>
      </c>
      <c r="BS3" s="5">
        <v>5</v>
      </c>
      <c r="BT3" s="5">
        <v>90.108075671547439</v>
      </c>
      <c r="BU3" s="5">
        <v>25.76483827405421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31.026974977782675</v>
      </c>
      <c r="CB3" s="5">
        <v>27.662100000000002</v>
      </c>
      <c r="CC3" s="5">
        <v>25.891898129380447</v>
      </c>
      <c r="CD3" s="5">
        <v>0</v>
      </c>
      <c r="CE3" s="5">
        <v>13.918900000000001</v>
      </c>
      <c r="CF3" s="5">
        <v>0</v>
      </c>
      <c r="CG3" s="5">
        <v>63.994583024670725</v>
      </c>
      <c r="CH3" s="5">
        <v>35.191154522293871</v>
      </c>
      <c r="CI3" s="5">
        <v>27.175687113479686</v>
      </c>
      <c r="CJ3" s="5">
        <v>84.08239187804368</v>
      </c>
      <c r="CK3" s="5">
        <v>15.002629032000002</v>
      </c>
      <c r="CL3" s="5">
        <v>12.432432916653473</v>
      </c>
      <c r="CM3" s="5">
        <v>0</v>
      </c>
      <c r="CN3" s="5">
        <v>11.116796773999999</v>
      </c>
      <c r="CO3" s="5">
        <v>15.831099999999999</v>
      </c>
      <c r="CP3" s="5">
        <v>12.08100013629368</v>
      </c>
      <c r="CQ3" s="5">
        <v>0</v>
      </c>
      <c r="CR3" s="5">
        <v>11.540565524407318</v>
      </c>
      <c r="CS3" s="5">
        <v>28</v>
      </c>
      <c r="CT3" s="5">
        <v>15.675700000000001</v>
      </c>
      <c r="CU3" s="5">
        <v>5.8513793222244734</v>
      </c>
      <c r="CV3" s="5">
        <v>17.702600000000004</v>
      </c>
      <c r="CW3" s="5">
        <v>23.675699999999999</v>
      </c>
      <c r="CX3" s="5">
        <v>33.609287096000003</v>
      </c>
      <c r="CY3" s="5">
        <v>26.189181682638065</v>
      </c>
      <c r="CZ3" s="5">
        <v>49.810999999999993</v>
      </c>
      <c r="DA3" s="5">
        <v>0</v>
      </c>
      <c r="DB3" s="5">
        <v>326.67013448856699</v>
      </c>
      <c r="DC3" s="5">
        <v>0</v>
      </c>
    </row>
    <row r="4" spans="1:107" x14ac:dyDescent="0.25">
      <c r="A4" s="6" t="s">
        <v>108</v>
      </c>
      <c r="B4" s="6" t="s">
        <v>109</v>
      </c>
      <c r="C4" s="6" t="s">
        <v>233</v>
      </c>
      <c r="D4" s="7">
        <v>8.0702242564191202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8.0702242564191202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</row>
    <row r="5" spans="1:107" x14ac:dyDescent="0.25">
      <c r="A5" s="4" t="s">
        <v>108</v>
      </c>
      <c r="B5" s="4" t="s">
        <v>129</v>
      </c>
      <c r="C5" s="4" t="s">
        <v>234</v>
      </c>
      <c r="D5" s="5">
        <v>151.44833077202438</v>
      </c>
      <c r="E5" s="5">
        <v>0</v>
      </c>
      <c r="F5" s="5">
        <v>0</v>
      </c>
      <c r="G5" s="5">
        <v>5.8649000000000004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16.081099999999999</v>
      </c>
      <c r="BC5" s="5">
        <v>8.1621000000000006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0</v>
      </c>
      <c r="CX5" s="5">
        <v>0</v>
      </c>
      <c r="CY5" s="5">
        <v>0</v>
      </c>
      <c r="CZ5" s="5">
        <v>0</v>
      </c>
      <c r="DA5" s="5">
        <v>0</v>
      </c>
      <c r="DB5" s="5">
        <v>6.9459346428088145</v>
      </c>
      <c r="DC5" s="5">
        <v>0</v>
      </c>
    </row>
    <row r="6" spans="1:107" x14ac:dyDescent="0.25">
      <c r="A6" s="6" t="s">
        <v>108</v>
      </c>
      <c r="B6" s="6" t="s">
        <v>129</v>
      </c>
      <c r="C6" s="6" t="s">
        <v>235</v>
      </c>
      <c r="D6" s="7">
        <v>1092.8594949458227</v>
      </c>
      <c r="E6" s="7">
        <v>6.5946999999999996</v>
      </c>
      <c r="F6" s="7">
        <v>19.351300000000002</v>
      </c>
      <c r="G6" s="7">
        <v>10</v>
      </c>
      <c r="H6" s="7">
        <v>7.9188999999999998</v>
      </c>
      <c r="I6" s="7">
        <v>0</v>
      </c>
      <c r="J6" s="7">
        <v>5.8377999999999997</v>
      </c>
      <c r="K6" s="7">
        <v>0</v>
      </c>
      <c r="L6" s="7">
        <v>6.3242645765023067</v>
      </c>
      <c r="M6" s="7">
        <v>0</v>
      </c>
      <c r="N6" s="7">
        <v>0</v>
      </c>
      <c r="O6" s="7">
        <v>0</v>
      </c>
      <c r="P6" s="7">
        <v>10.452700000000002</v>
      </c>
      <c r="Q6" s="7">
        <v>11.729800000000001</v>
      </c>
      <c r="R6" s="7">
        <v>5.8108000000000004</v>
      </c>
      <c r="S6" s="7">
        <v>0</v>
      </c>
      <c r="T6" s="7">
        <v>5.9188999999999998</v>
      </c>
      <c r="U6" s="7">
        <v>0</v>
      </c>
      <c r="V6" s="7">
        <v>10.8649</v>
      </c>
      <c r="W6" s="7">
        <v>12.7568</v>
      </c>
      <c r="X6" s="7">
        <v>29.891999999999996</v>
      </c>
      <c r="Y6" s="7">
        <v>0</v>
      </c>
      <c r="Z6" s="7">
        <v>5.8649000000000004</v>
      </c>
      <c r="AA6" s="7">
        <v>12.369635437507128</v>
      </c>
      <c r="AB6" s="7">
        <v>22.257817217716777</v>
      </c>
      <c r="AC6" s="7">
        <v>26.0702</v>
      </c>
      <c r="AD6" s="7">
        <v>7.7298</v>
      </c>
      <c r="AE6" s="7">
        <v>8.1351698060768829</v>
      </c>
      <c r="AF6" s="7">
        <v>6.8108000000000004</v>
      </c>
      <c r="AG6" s="7">
        <v>0</v>
      </c>
      <c r="AH6" s="7">
        <v>10.124296891817339</v>
      </c>
      <c r="AI6" s="7">
        <v>6</v>
      </c>
      <c r="AJ6" s="7">
        <v>7.7984464429277294</v>
      </c>
      <c r="AK6" s="7">
        <v>13.2973</v>
      </c>
      <c r="AL6" s="7">
        <v>6.4324000000000003</v>
      </c>
      <c r="AM6" s="7">
        <v>17.4055</v>
      </c>
      <c r="AN6" s="7">
        <v>20.081000000000003</v>
      </c>
      <c r="AO6" s="7">
        <v>5</v>
      </c>
      <c r="AP6" s="7">
        <v>6.5404999999999998</v>
      </c>
      <c r="AQ6" s="7">
        <v>0</v>
      </c>
      <c r="AR6" s="7">
        <v>13.000024183659662</v>
      </c>
      <c r="AS6" s="7">
        <v>10.783800000000001</v>
      </c>
      <c r="AT6" s="7">
        <v>7.9729999999999999</v>
      </c>
      <c r="AU6" s="7">
        <v>9.8649000000000004</v>
      </c>
      <c r="AV6" s="7">
        <v>7.8649000000000004</v>
      </c>
      <c r="AW6" s="7">
        <v>0</v>
      </c>
      <c r="AX6" s="7">
        <v>0</v>
      </c>
      <c r="AY6" s="7">
        <v>0</v>
      </c>
      <c r="AZ6" s="7">
        <v>0</v>
      </c>
      <c r="BA6" s="7">
        <v>14.842168807591577</v>
      </c>
      <c r="BB6" s="7">
        <v>184.08107646695535</v>
      </c>
      <c r="BC6" s="7">
        <v>9.3023999999999987</v>
      </c>
      <c r="BD6" s="7">
        <v>0</v>
      </c>
      <c r="BE6" s="7">
        <v>0</v>
      </c>
      <c r="BF6" s="7">
        <v>0</v>
      </c>
      <c r="BG6" s="7">
        <v>0</v>
      </c>
      <c r="BH6" s="7">
        <v>14.5136</v>
      </c>
      <c r="BI6" s="7">
        <v>0</v>
      </c>
      <c r="BJ6" s="7">
        <v>0</v>
      </c>
      <c r="BK6" s="7">
        <v>9.6593865876481608</v>
      </c>
      <c r="BL6" s="7">
        <v>0</v>
      </c>
      <c r="BM6" s="7">
        <v>0</v>
      </c>
      <c r="BN6" s="7">
        <v>0</v>
      </c>
      <c r="BO6" s="7">
        <v>0</v>
      </c>
      <c r="BP6" s="7">
        <v>7.6757000000000009</v>
      </c>
      <c r="BQ6" s="7">
        <v>6.8918999999999997</v>
      </c>
      <c r="BR6" s="7">
        <v>24.648600000000002</v>
      </c>
      <c r="BS6" s="7">
        <v>7</v>
      </c>
      <c r="BT6" s="7">
        <v>21.189299999999996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8.5271000000000008</v>
      </c>
      <c r="CB6" s="7">
        <v>0</v>
      </c>
      <c r="CC6" s="7">
        <v>24.581145882646844</v>
      </c>
      <c r="CD6" s="7">
        <v>15.432434642808815</v>
      </c>
      <c r="CE6" s="7">
        <v>15.4108</v>
      </c>
      <c r="CF6" s="7">
        <v>0</v>
      </c>
      <c r="CG6" s="7">
        <v>16.918898160696997</v>
      </c>
      <c r="CH6" s="7">
        <v>12.729699999999999</v>
      </c>
      <c r="CI6" s="7">
        <v>7.6215999999999999</v>
      </c>
      <c r="CJ6" s="7">
        <v>10.4108</v>
      </c>
      <c r="CK6" s="7">
        <v>0</v>
      </c>
      <c r="CL6" s="7">
        <v>0</v>
      </c>
      <c r="CM6" s="7">
        <v>5</v>
      </c>
      <c r="CN6" s="7">
        <v>0</v>
      </c>
      <c r="CO6" s="7">
        <v>9.5406104591491534</v>
      </c>
      <c r="CP6" s="7">
        <v>11.243300000000001</v>
      </c>
      <c r="CQ6" s="7">
        <v>12</v>
      </c>
      <c r="CR6" s="7">
        <v>5</v>
      </c>
      <c r="CS6" s="7">
        <v>5.9459</v>
      </c>
      <c r="CT6" s="7">
        <v>5</v>
      </c>
      <c r="CU6" s="7">
        <v>0</v>
      </c>
      <c r="CV6" s="7">
        <v>7.8649000000000004</v>
      </c>
      <c r="CW6" s="7">
        <v>5.1081000000000003</v>
      </c>
      <c r="CX6" s="7">
        <v>26.513599999999997</v>
      </c>
      <c r="CY6" s="7">
        <v>6</v>
      </c>
      <c r="CZ6" s="7">
        <v>17.513500000000001</v>
      </c>
      <c r="DA6" s="7">
        <v>5.8108104591491534</v>
      </c>
      <c r="DB6" s="7">
        <v>89.808344866925495</v>
      </c>
      <c r="DC6" s="7">
        <v>0</v>
      </c>
    </row>
    <row r="7" spans="1:107" x14ac:dyDescent="0.25">
      <c r="A7" s="4" t="s">
        <v>108</v>
      </c>
      <c r="B7" s="4" t="s">
        <v>129</v>
      </c>
      <c r="C7" s="4" t="s">
        <v>133</v>
      </c>
      <c r="D7" s="5">
        <v>1090.8970286931055</v>
      </c>
      <c r="E7" s="5">
        <v>13.496860727552503</v>
      </c>
      <c r="F7" s="5">
        <v>122.729498773798</v>
      </c>
      <c r="G7" s="5">
        <v>7</v>
      </c>
      <c r="H7" s="5">
        <v>8.8918999999999997</v>
      </c>
      <c r="I7" s="5">
        <v>0</v>
      </c>
      <c r="J7" s="5">
        <v>7.8649000000000004</v>
      </c>
      <c r="K7" s="5">
        <v>0</v>
      </c>
      <c r="L7" s="5">
        <v>9.3242891043557634</v>
      </c>
      <c r="M7" s="5">
        <v>0</v>
      </c>
      <c r="N7" s="5">
        <v>10.675699999999999</v>
      </c>
      <c r="O7" s="5">
        <v>0</v>
      </c>
      <c r="P7" s="5">
        <v>8.5675621621621616</v>
      </c>
      <c r="Q7" s="5">
        <v>17</v>
      </c>
      <c r="R7" s="5">
        <v>5</v>
      </c>
      <c r="S7" s="5">
        <v>0</v>
      </c>
      <c r="T7" s="5">
        <v>7</v>
      </c>
      <c r="U7" s="5">
        <v>0</v>
      </c>
      <c r="V7" s="5">
        <v>6.2973000000000008</v>
      </c>
      <c r="W7" s="5">
        <v>12.324400000000002</v>
      </c>
      <c r="X7" s="5">
        <v>12.729699999999999</v>
      </c>
      <c r="Y7" s="5">
        <v>12</v>
      </c>
      <c r="Z7" s="5">
        <v>5.864899479540747</v>
      </c>
      <c r="AA7" s="5">
        <v>5.2121961322520267</v>
      </c>
      <c r="AB7" s="5">
        <v>7.8649000000000004</v>
      </c>
      <c r="AC7" s="5">
        <v>9.1891999999999996</v>
      </c>
      <c r="AD7" s="5">
        <v>0</v>
      </c>
      <c r="AE7" s="5">
        <v>0</v>
      </c>
      <c r="AF7" s="5">
        <v>5</v>
      </c>
      <c r="AG7" s="5">
        <v>0</v>
      </c>
      <c r="AH7" s="5">
        <v>5.5135000000000005</v>
      </c>
      <c r="AI7" s="5">
        <v>8.6756999999999991</v>
      </c>
      <c r="AJ7" s="5">
        <v>0</v>
      </c>
      <c r="AK7" s="5">
        <v>9</v>
      </c>
      <c r="AL7" s="5">
        <v>0</v>
      </c>
      <c r="AM7" s="5">
        <v>15.135101567128824</v>
      </c>
      <c r="AN7" s="5">
        <v>10.8108</v>
      </c>
      <c r="AO7" s="5">
        <v>17.5946</v>
      </c>
      <c r="AP7" s="5">
        <v>0</v>
      </c>
      <c r="AQ7" s="5">
        <v>9.8918999999999997</v>
      </c>
      <c r="AR7" s="5">
        <v>7.8649000000000004</v>
      </c>
      <c r="AS7" s="5">
        <v>10.486499999999999</v>
      </c>
      <c r="AT7" s="5">
        <v>11.8108</v>
      </c>
      <c r="AU7" s="5">
        <v>0</v>
      </c>
      <c r="AV7" s="5">
        <v>0</v>
      </c>
      <c r="AW7" s="5">
        <v>0</v>
      </c>
      <c r="AX7" s="5">
        <v>11.8</v>
      </c>
      <c r="AY7" s="5">
        <v>5.9459</v>
      </c>
      <c r="AZ7" s="5">
        <v>0</v>
      </c>
      <c r="BA7" s="5">
        <v>7.9188999999999998</v>
      </c>
      <c r="BB7" s="5">
        <v>128.83892649153313</v>
      </c>
      <c r="BC7" s="5">
        <v>10.4594</v>
      </c>
      <c r="BD7" s="5">
        <v>0</v>
      </c>
      <c r="BE7" s="5">
        <v>0</v>
      </c>
      <c r="BF7" s="5">
        <v>0</v>
      </c>
      <c r="BG7" s="5">
        <v>0</v>
      </c>
      <c r="BH7" s="5">
        <v>7.6757</v>
      </c>
      <c r="BI7" s="5">
        <v>0</v>
      </c>
      <c r="BJ7" s="5">
        <v>16.459499999999998</v>
      </c>
      <c r="BK7" s="5">
        <v>5</v>
      </c>
      <c r="BL7" s="5">
        <v>8</v>
      </c>
      <c r="BM7" s="5">
        <v>6.8108000000000004</v>
      </c>
      <c r="BN7" s="5">
        <v>0</v>
      </c>
      <c r="BO7" s="5">
        <v>0</v>
      </c>
      <c r="BP7" s="5">
        <v>0</v>
      </c>
      <c r="BQ7" s="5">
        <v>0</v>
      </c>
      <c r="BR7" s="5">
        <v>32.333625760652438</v>
      </c>
      <c r="BS7" s="5">
        <v>0</v>
      </c>
      <c r="BT7" s="5">
        <v>18.594700000000003</v>
      </c>
      <c r="BU7" s="5">
        <v>12.621710459149153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12.783799999999999</v>
      </c>
      <c r="CB7" s="5">
        <v>0</v>
      </c>
      <c r="CC7" s="5">
        <v>5.7298000000000009</v>
      </c>
      <c r="CD7" s="5">
        <v>7.4055</v>
      </c>
      <c r="CE7" s="5">
        <v>5.8918999999999997</v>
      </c>
      <c r="CF7" s="5">
        <v>0</v>
      </c>
      <c r="CG7" s="5">
        <v>22.810898160697</v>
      </c>
      <c r="CH7" s="5">
        <v>12.9053</v>
      </c>
      <c r="CI7" s="5">
        <v>7.8649000000000004</v>
      </c>
      <c r="CJ7" s="5">
        <v>10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7.5270000000000001</v>
      </c>
      <c r="CQ7" s="5">
        <v>6.8649000000000004</v>
      </c>
      <c r="CR7" s="5">
        <v>9.7568000000000001</v>
      </c>
      <c r="CS7" s="5">
        <v>5</v>
      </c>
      <c r="CT7" s="5">
        <v>5.8108104591491534</v>
      </c>
      <c r="CU7" s="5">
        <v>0</v>
      </c>
      <c r="CV7" s="5">
        <v>7.9323999999999995</v>
      </c>
      <c r="CW7" s="5">
        <v>0</v>
      </c>
      <c r="CX7" s="5">
        <v>15.267105591814216</v>
      </c>
      <c r="CY7" s="5">
        <v>14.5541</v>
      </c>
      <c r="CZ7" s="5">
        <v>16.135103343057864</v>
      </c>
      <c r="DA7" s="5">
        <v>5</v>
      </c>
      <c r="DB7" s="5">
        <v>56.945999999999998</v>
      </c>
      <c r="DC7" s="5">
        <v>0</v>
      </c>
    </row>
    <row r="8" spans="1:107" x14ac:dyDescent="0.25">
      <c r="A8" s="6" t="s">
        <v>108</v>
      </c>
      <c r="B8" s="6" t="s">
        <v>129</v>
      </c>
      <c r="C8" s="6" t="s">
        <v>236</v>
      </c>
      <c r="D8" s="7">
        <v>566.31302196478998</v>
      </c>
      <c r="E8" s="7">
        <v>8.7568009287569684</v>
      </c>
      <c r="F8" s="7">
        <v>9</v>
      </c>
      <c r="G8" s="7">
        <v>6</v>
      </c>
      <c r="H8" s="7">
        <v>0</v>
      </c>
      <c r="I8" s="7">
        <v>8</v>
      </c>
      <c r="J8" s="7">
        <v>0</v>
      </c>
      <c r="K8" s="7">
        <v>8.932500000000001</v>
      </c>
      <c r="L8" s="7">
        <v>0</v>
      </c>
      <c r="M8" s="7">
        <v>5</v>
      </c>
      <c r="N8" s="7">
        <v>0</v>
      </c>
      <c r="O8" s="7">
        <v>0</v>
      </c>
      <c r="P8" s="7">
        <v>6.6757</v>
      </c>
      <c r="Q8" s="7">
        <v>13.8108</v>
      </c>
      <c r="R8" s="7">
        <v>9</v>
      </c>
      <c r="S8" s="7">
        <v>0</v>
      </c>
      <c r="T8" s="7">
        <v>12.864799999999999</v>
      </c>
      <c r="U8" s="7">
        <v>0</v>
      </c>
      <c r="V8" s="7">
        <v>0</v>
      </c>
      <c r="W8" s="7">
        <v>0</v>
      </c>
      <c r="X8" s="7">
        <v>10.6487</v>
      </c>
      <c r="Y8" s="7">
        <v>0</v>
      </c>
      <c r="Z8" s="7">
        <v>0</v>
      </c>
      <c r="AA8" s="7">
        <v>0</v>
      </c>
      <c r="AB8" s="7">
        <v>0</v>
      </c>
      <c r="AC8" s="7">
        <v>8.1135000000000002</v>
      </c>
      <c r="AD8" s="7">
        <v>0</v>
      </c>
      <c r="AE8" s="7">
        <v>5</v>
      </c>
      <c r="AF8" s="7">
        <v>6.3243241836596615</v>
      </c>
      <c r="AG8" s="7">
        <v>0</v>
      </c>
      <c r="AH8" s="7">
        <v>0</v>
      </c>
      <c r="AI8" s="7">
        <v>0</v>
      </c>
      <c r="AJ8" s="7">
        <v>5.7163000000000004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19.364886275489489</v>
      </c>
      <c r="AS8" s="7">
        <v>0</v>
      </c>
      <c r="AT8" s="7">
        <v>0</v>
      </c>
      <c r="AU8" s="7">
        <v>0</v>
      </c>
      <c r="AV8" s="7">
        <v>5.4864992869708233</v>
      </c>
      <c r="AW8" s="7">
        <v>8</v>
      </c>
      <c r="AX8" s="7">
        <v>0</v>
      </c>
      <c r="AY8" s="7">
        <v>0</v>
      </c>
      <c r="AZ8" s="7">
        <v>5.1081079744766784</v>
      </c>
      <c r="BA8" s="7">
        <v>5</v>
      </c>
      <c r="BB8" s="7">
        <v>68.324286089059854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22.540500000000002</v>
      </c>
      <c r="BS8" s="7">
        <v>0</v>
      </c>
      <c r="BT8" s="7">
        <v>5.7431999999999999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5.8918999999999997</v>
      </c>
      <c r="CB8" s="7">
        <v>9</v>
      </c>
      <c r="CC8" s="7">
        <v>0</v>
      </c>
      <c r="CD8" s="7">
        <v>0</v>
      </c>
      <c r="CE8" s="7">
        <v>5</v>
      </c>
      <c r="CF8" s="7">
        <v>0</v>
      </c>
      <c r="CG8" s="7">
        <v>12.540600000000001</v>
      </c>
      <c r="CH8" s="7">
        <v>7</v>
      </c>
      <c r="CI8" s="7">
        <v>0</v>
      </c>
      <c r="CJ8" s="7">
        <v>5</v>
      </c>
      <c r="CK8" s="7">
        <v>0</v>
      </c>
      <c r="CL8" s="7">
        <v>0</v>
      </c>
      <c r="CM8" s="7">
        <v>0</v>
      </c>
      <c r="CN8" s="7">
        <v>0</v>
      </c>
      <c r="CO8" s="7">
        <v>6</v>
      </c>
      <c r="CP8" s="7">
        <v>0</v>
      </c>
      <c r="CQ8" s="7">
        <v>8</v>
      </c>
      <c r="CR8" s="7">
        <v>0</v>
      </c>
      <c r="CS8" s="7">
        <v>0</v>
      </c>
      <c r="CT8" s="7">
        <v>0</v>
      </c>
      <c r="CU8" s="7">
        <v>0</v>
      </c>
      <c r="CV8" s="7">
        <v>9</v>
      </c>
      <c r="CW8" s="7">
        <v>6.9324000000000003</v>
      </c>
      <c r="CX8" s="7">
        <v>12.979246277658213</v>
      </c>
      <c r="CY8" s="7">
        <v>0</v>
      </c>
      <c r="CZ8" s="7">
        <v>10.054001469393402</v>
      </c>
      <c r="DA8" s="7">
        <v>0</v>
      </c>
      <c r="DB8" s="7">
        <v>37.47575137245105</v>
      </c>
      <c r="DC8" s="7">
        <v>0</v>
      </c>
    </row>
    <row r="9" spans="1:107" x14ac:dyDescent="0.25">
      <c r="A9" s="4" t="s">
        <v>108</v>
      </c>
      <c r="B9" s="4" t="s">
        <v>129</v>
      </c>
      <c r="C9" s="4" t="s">
        <v>237</v>
      </c>
      <c r="D9" s="5">
        <v>364.10793642711587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15.9459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5</v>
      </c>
      <c r="X9" s="5">
        <v>0</v>
      </c>
      <c r="Y9" s="5">
        <v>0</v>
      </c>
      <c r="Z9" s="5">
        <v>5.675710459149153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9.6756999999999991</v>
      </c>
      <c r="AI9" s="5">
        <v>0</v>
      </c>
      <c r="AJ9" s="5">
        <v>5.8649000000000004</v>
      </c>
      <c r="AK9" s="5">
        <v>0</v>
      </c>
      <c r="AL9" s="5">
        <v>0</v>
      </c>
      <c r="AM9" s="5">
        <v>11.729699999999999</v>
      </c>
      <c r="AN9" s="5">
        <v>0</v>
      </c>
      <c r="AO9" s="5">
        <v>0</v>
      </c>
      <c r="AP9" s="5">
        <v>0</v>
      </c>
      <c r="AQ9" s="5">
        <v>0</v>
      </c>
      <c r="AR9" s="5">
        <v>5</v>
      </c>
      <c r="AS9" s="5">
        <v>0</v>
      </c>
      <c r="AT9" s="5">
        <v>0</v>
      </c>
      <c r="AU9" s="5">
        <v>0</v>
      </c>
      <c r="AV9" s="5">
        <v>8.9459</v>
      </c>
      <c r="AW9" s="5">
        <v>0</v>
      </c>
      <c r="AX9" s="5">
        <v>0</v>
      </c>
      <c r="AY9" s="5">
        <v>0</v>
      </c>
      <c r="AZ9" s="5">
        <v>0</v>
      </c>
      <c r="BA9" s="5">
        <v>6.9188999999999998</v>
      </c>
      <c r="BB9" s="5">
        <v>22.210799999999999</v>
      </c>
      <c r="BC9" s="5">
        <v>6.9823533374922029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7.8647999999999998</v>
      </c>
      <c r="BL9" s="5">
        <v>0</v>
      </c>
      <c r="BM9" s="5">
        <v>0</v>
      </c>
      <c r="BN9" s="5">
        <v>0</v>
      </c>
      <c r="BO9" s="5">
        <v>0</v>
      </c>
      <c r="BP9" s="5">
        <v>5.1621620918298312</v>
      </c>
      <c r="BQ9" s="5">
        <v>0</v>
      </c>
      <c r="BR9" s="5">
        <v>23.054099999999998</v>
      </c>
      <c r="BS9" s="5">
        <v>0</v>
      </c>
      <c r="BT9" s="5">
        <v>5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6.8108104591491534</v>
      </c>
      <c r="CD9" s="5">
        <v>0</v>
      </c>
      <c r="CE9" s="5">
        <v>0</v>
      </c>
      <c r="CF9" s="5">
        <v>0</v>
      </c>
      <c r="CG9" s="5">
        <v>9.0792157175805368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5.4472863381160321</v>
      </c>
      <c r="CP9" s="5">
        <v>0</v>
      </c>
      <c r="CQ9" s="5">
        <v>5.5676000000000005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5.4054000000000002</v>
      </c>
      <c r="CX9" s="5">
        <v>9.5946104591491537</v>
      </c>
      <c r="CY9" s="5">
        <v>0</v>
      </c>
      <c r="CZ9" s="5">
        <v>6.8649000000000004</v>
      </c>
      <c r="DA9" s="5">
        <v>0</v>
      </c>
      <c r="DB9" s="5">
        <v>33.729742357055862</v>
      </c>
      <c r="DC9" s="5">
        <v>0</v>
      </c>
    </row>
    <row r="10" spans="1:107" x14ac:dyDescent="0.25">
      <c r="A10" s="6" t="s">
        <v>108</v>
      </c>
      <c r="B10" s="6" t="s">
        <v>238</v>
      </c>
      <c r="C10" s="6" t="s">
        <v>238</v>
      </c>
      <c r="D10" s="7">
        <v>1061.9774891452037</v>
      </c>
      <c r="E10" s="7">
        <v>12.2095</v>
      </c>
      <c r="F10" s="7">
        <v>21.108077249225303</v>
      </c>
      <c r="G10" s="7">
        <v>0</v>
      </c>
      <c r="H10" s="7">
        <v>5.8108000000000004</v>
      </c>
      <c r="I10" s="7">
        <v>8</v>
      </c>
      <c r="J10" s="7">
        <v>7</v>
      </c>
      <c r="K10" s="7">
        <v>7.8918999999999997</v>
      </c>
      <c r="L10" s="7">
        <v>6</v>
      </c>
      <c r="M10" s="7">
        <v>7</v>
      </c>
      <c r="N10" s="7">
        <v>8</v>
      </c>
      <c r="O10" s="7">
        <v>0</v>
      </c>
      <c r="P10" s="7">
        <v>6</v>
      </c>
      <c r="Q10" s="7">
        <v>17.864899999999999</v>
      </c>
      <c r="R10" s="7">
        <v>13.729700000000001</v>
      </c>
      <c r="S10" s="7">
        <v>0</v>
      </c>
      <c r="T10" s="7">
        <v>6.7568000000000001</v>
      </c>
      <c r="U10" s="7">
        <v>0</v>
      </c>
      <c r="V10" s="7">
        <v>6.8649000000000004</v>
      </c>
      <c r="W10" s="7">
        <v>15.6486</v>
      </c>
      <c r="X10" s="7">
        <v>17.8108</v>
      </c>
      <c r="Y10" s="7">
        <v>9.5405999999999995</v>
      </c>
      <c r="Z10" s="7">
        <v>5</v>
      </c>
      <c r="AA10" s="7">
        <v>0</v>
      </c>
      <c r="AB10" s="7">
        <v>8.2224438860119626</v>
      </c>
      <c r="AC10" s="7">
        <v>5.8</v>
      </c>
      <c r="AD10" s="7">
        <v>0</v>
      </c>
      <c r="AE10" s="7">
        <v>6.8649000000000004</v>
      </c>
      <c r="AF10" s="7">
        <v>8</v>
      </c>
      <c r="AG10" s="7">
        <v>6</v>
      </c>
      <c r="AH10" s="7">
        <v>11.675699999999999</v>
      </c>
      <c r="AI10" s="7">
        <v>6.9188999999999998</v>
      </c>
      <c r="AJ10" s="7">
        <v>14</v>
      </c>
      <c r="AK10" s="7">
        <v>5.8108000000000004</v>
      </c>
      <c r="AL10" s="7">
        <v>0</v>
      </c>
      <c r="AM10" s="7">
        <v>16.270202042927323</v>
      </c>
      <c r="AN10" s="7">
        <v>10.486432347291398</v>
      </c>
      <c r="AO10" s="7">
        <v>8</v>
      </c>
      <c r="AP10" s="7">
        <v>19.1083</v>
      </c>
      <c r="AQ10" s="7">
        <v>10.8108</v>
      </c>
      <c r="AR10" s="7">
        <v>21.864899999999999</v>
      </c>
      <c r="AS10" s="7">
        <v>6</v>
      </c>
      <c r="AT10" s="7">
        <v>11.102428717525887</v>
      </c>
      <c r="AU10" s="7">
        <v>6.7188999999999997</v>
      </c>
      <c r="AV10" s="7">
        <v>10</v>
      </c>
      <c r="AW10" s="7">
        <v>0</v>
      </c>
      <c r="AX10" s="7">
        <v>5.6081000000000003</v>
      </c>
      <c r="AY10" s="7">
        <v>7.7297000000000002</v>
      </c>
      <c r="AZ10" s="7">
        <v>7.9999592615005009</v>
      </c>
      <c r="BA10" s="7">
        <v>11.8649</v>
      </c>
      <c r="BB10" s="7">
        <v>92.702692425566852</v>
      </c>
      <c r="BC10" s="7">
        <v>8</v>
      </c>
      <c r="BD10" s="7">
        <v>5.8108000000000004</v>
      </c>
      <c r="BE10" s="7">
        <v>0</v>
      </c>
      <c r="BF10" s="7">
        <v>5.2702</v>
      </c>
      <c r="BG10" s="7">
        <v>12.6486</v>
      </c>
      <c r="BH10" s="7">
        <v>11.675699999999999</v>
      </c>
      <c r="BI10" s="7">
        <v>0</v>
      </c>
      <c r="BJ10" s="7">
        <v>6.8649000000000004</v>
      </c>
      <c r="BK10" s="7">
        <v>12.32432447354793</v>
      </c>
      <c r="BL10" s="7">
        <v>0</v>
      </c>
      <c r="BM10" s="7">
        <v>11.216224148767139</v>
      </c>
      <c r="BN10" s="7">
        <v>8.9189000000000007</v>
      </c>
      <c r="BO10" s="7">
        <v>11.8649</v>
      </c>
      <c r="BP10" s="7">
        <v>16.459499999999998</v>
      </c>
      <c r="BQ10" s="7">
        <v>0</v>
      </c>
      <c r="BR10" s="7">
        <v>36.405499999999996</v>
      </c>
      <c r="BS10" s="7">
        <v>9</v>
      </c>
      <c r="BT10" s="7">
        <v>13</v>
      </c>
      <c r="BU10" s="7">
        <v>7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9</v>
      </c>
      <c r="CB10" s="7">
        <v>5.94591019987263</v>
      </c>
      <c r="CC10" s="7">
        <v>13.8649</v>
      </c>
      <c r="CD10" s="7">
        <v>6.8649000000000004</v>
      </c>
      <c r="CE10" s="7">
        <v>8</v>
      </c>
      <c r="CF10" s="7">
        <v>0</v>
      </c>
      <c r="CG10" s="7">
        <v>15.2973</v>
      </c>
      <c r="CH10" s="7">
        <v>15.675700000000001</v>
      </c>
      <c r="CI10" s="7">
        <v>9.5404999999999998</v>
      </c>
      <c r="CJ10" s="7">
        <v>11</v>
      </c>
      <c r="CK10" s="7">
        <v>9</v>
      </c>
      <c r="CL10" s="7">
        <v>9.2160999999999991</v>
      </c>
      <c r="CM10" s="7">
        <v>7</v>
      </c>
      <c r="CN10" s="7">
        <v>8</v>
      </c>
      <c r="CO10" s="7">
        <v>21.729600000000001</v>
      </c>
      <c r="CP10" s="7">
        <v>10.548387096000001</v>
      </c>
      <c r="CQ10" s="7">
        <v>10.8108</v>
      </c>
      <c r="CR10" s="7">
        <v>9</v>
      </c>
      <c r="CS10" s="7">
        <v>6.0811000000000002</v>
      </c>
      <c r="CT10" s="7">
        <v>9</v>
      </c>
      <c r="CU10" s="7">
        <v>0</v>
      </c>
      <c r="CV10" s="7">
        <v>20.067700000000002</v>
      </c>
      <c r="CW10" s="7">
        <v>9</v>
      </c>
      <c r="CX10" s="7">
        <v>23.000040464465762</v>
      </c>
      <c r="CY10" s="7">
        <v>5</v>
      </c>
      <c r="CZ10" s="7">
        <v>14</v>
      </c>
      <c r="DA10" s="7">
        <v>7</v>
      </c>
      <c r="DB10" s="7">
        <v>63.925703705632969</v>
      </c>
      <c r="DC10" s="7">
        <v>0</v>
      </c>
    </row>
    <row r="11" spans="1:107" x14ac:dyDescent="0.25">
      <c r="A11" s="4" t="s">
        <v>108</v>
      </c>
      <c r="B11" s="4" t="s">
        <v>239</v>
      </c>
      <c r="C11" s="4" t="s">
        <v>240</v>
      </c>
      <c r="D11" s="5">
        <v>8.5404999999999998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5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</row>
    <row r="12" spans="1:107" x14ac:dyDescent="0.25">
      <c r="A12" s="6" t="s">
        <v>108</v>
      </c>
      <c r="B12" s="6" t="s">
        <v>241</v>
      </c>
      <c r="C12" s="6" t="s">
        <v>241</v>
      </c>
      <c r="D12" s="7">
        <v>220.89441857827964</v>
      </c>
      <c r="E12" s="7">
        <v>0</v>
      </c>
      <c r="F12" s="7">
        <v>8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8.8108000000000004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6.7298000000000009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5</v>
      </c>
      <c r="AP12" s="7">
        <v>0</v>
      </c>
      <c r="AQ12" s="7">
        <v>0</v>
      </c>
      <c r="AR12" s="7">
        <v>0</v>
      </c>
      <c r="AS12" s="7">
        <v>0</v>
      </c>
      <c r="AT12" s="7">
        <v>8.8377999999999997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48.250018726520842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5</v>
      </c>
      <c r="CY12" s="7">
        <v>0</v>
      </c>
      <c r="CZ12" s="7">
        <v>0</v>
      </c>
      <c r="DA12" s="7">
        <v>0</v>
      </c>
      <c r="DB12" s="7">
        <v>8.0000112328974318</v>
      </c>
      <c r="DC12" s="7">
        <v>0</v>
      </c>
    </row>
    <row r="13" spans="1:107" x14ac:dyDescent="0.25">
      <c r="A13" s="4" t="s">
        <v>108</v>
      </c>
      <c r="B13" s="4" t="s">
        <v>242</v>
      </c>
      <c r="C13" s="4" t="s">
        <v>243</v>
      </c>
      <c r="D13" s="5">
        <v>472.79869520391753</v>
      </c>
      <c r="E13" s="5">
        <v>0</v>
      </c>
      <c r="F13" s="5">
        <v>77.134811892006027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22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21.936664401341027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5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5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12.270300000000001</v>
      </c>
      <c r="BO13" s="5">
        <v>0</v>
      </c>
      <c r="BP13" s="5">
        <v>0</v>
      </c>
      <c r="BQ13" s="5">
        <v>0</v>
      </c>
      <c r="BR13" s="5">
        <v>40.337873518844063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55.254489051033126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36.48635968753193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155.07980851829427</v>
      </c>
      <c r="DC13" s="5">
        <v>0</v>
      </c>
    </row>
    <row r="14" spans="1:107" x14ac:dyDescent="0.25">
      <c r="A14" s="6" t="s">
        <v>108</v>
      </c>
      <c r="B14" s="6" t="s">
        <v>242</v>
      </c>
      <c r="C14" s="6" t="s">
        <v>244</v>
      </c>
      <c r="D14" s="7">
        <v>898.18510244938409</v>
      </c>
      <c r="E14" s="7">
        <v>6.7568000000000001</v>
      </c>
      <c r="F14" s="7">
        <v>40.972877954787918</v>
      </c>
      <c r="G14" s="7">
        <v>9.675605074723709</v>
      </c>
      <c r="H14" s="7">
        <v>0</v>
      </c>
      <c r="I14" s="7">
        <v>0</v>
      </c>
      <c r="J14" s="7">
        <v>10.092036311169682</v>
      </c>
      <c r="K14" s="7">
        <v>0</v>
      </c>
      <c r="L14" s="7">
        <v>8.6217000000000006</v>
      </c>
      <c r="M14" s="7">
        <v>5</v>
      </c>
      <c r="N14" s="7">
        <v>0</v>
      </c>
      <c r="O14" s="7">
        <v>0</v>
      </c>
      <c r="P14" s="7">
        <v>6.7568000000000001</v>
      </c>
      <c r="Q14" s="7">
        <v>0</v>
      </c>
      <c r="R14" s="7">
        <v>0</v>
      </c>
      <c r="S14" s="7">
        <v>0</v>
      </c>
      <c r="T14" s="7">
        <v>0</v>
      </c>
      <c r="U14" s="7">
        <v>6.8648650105245963</v>
      </c>
      <c r="V14" s="7">
        <v>0</v>
      </c>
      <c r="W14" s="7">
        <v>7.8377999999999997</v>
      </c>
      <c r="X14" s="7">
        <v>0</v>
      </c>
      <c r="Y14" s="7">
        <v>8</v>
      </c>
      <c r="Z14" s="7">
        <v>11.621600000000001</v>
      </c>
      <c r="AA14" s="7">
        <v>0</v>
      </c>
      <c r="AB14" s="7">
        <v>0</v>
      </c>
      <c r="AC14" s="7">
        <v>9.8648000285523931</v>
      </c>
      <c r="AD14" s="7">
        <v>0</v>
      </c>
      <c r="AE14" s="7">
        <v>12.675691844735502</v>
      </c>
      <c r="AF14" s="7">
        <v>18.881555770430445</v>
      </c>
      <c r="AG14" s="7">
        <v>10.486486727974988</v>
      </c>
      <c r="AH14" s="7">
        <v>14.304</v>
      </c>
      <c r="AI14" s="7">
        <v>18.324350218690526</v>
      </c>
      <c r="AJ14" s="7">
        <v>0</v>
      </c>
      <c r="AK14" s="7">
        <v>0</v>
      </c>
      <c r="AL14" s="7">
        <v>7.6486000000000001</v>
      </c>
      <c r="AM14" s="7">
        <v>5.4053994734624498</v>
      </c>
      <c r="AN14" s="7">
        <v>7</v>
      </c>
      <c r="AO14" s="7">
        <v>12.378364748683104</v>
      </c>
      <c r="AP14" s="7">
        <v>24.783737016892712</v>
      </c>
      <c r="AQ14" s="7">
        <v>0</v>
      </c>
      <c r="AR14" s="7">
        <v>15.790686727974988</v>
      </c>
      <c r="AS14" s="7">
        <v>14.486537801998983</v>
      </c>
      <c r="AT14" s="7">
        <v>6.1048916655701895</v>
      </c>
      <c r="AU14" s="7">
        <v>6.5945999999999998</v>
      </c>
      <c r="AV14" s="7">
        <v>0</v>
      </c>
      <c r="AW14" s="7">
        <v>0</v>
      </c>
      <c r="AX14" s="7">
        <v>0</v>
      </c>
      <c r="AY14" s="7">
        <v>13.1351</v>
      </c>
      <c r="AZ14" s="7">
        <v>0</v>
      </c>
      <c r="BA14" s="7">
        <v>12.999990852185572</v>
      </c>
      <c r="BB14" s="7">
        <v>82.949960011331285</v>
      </c>
      <c r="BC14" s="7">
        <v>12.270270504762838</v>
      </c>
      <c r="BD14" s="7">
        <v>0</v>
      </c>
      <c r="BE14" s="7">
        <v>6</v>
      </c>
      <c r="BF14" s="7">
        <v>0</v>
      </c>
      <c r="BG14" s="7">
        <v>14.5405</v>
      </c>
      <c r="BH14" s="7">
        <v>5.4176354829999998</v>
      </c>
      <c r="BI14" s="7">
        <v>0</v>
      </c>
      <c r="BJ14" s="7">
        <v>0</v>
      </c>
      <c r="BK14" s="7">
        <v>7.9188830563746162</v>
      </c>
      <c r="BL14" s="7">
        <v>8.5068069990634445</v>
      </c>
      <c r="BM14" s="7">
        <v>0</v>
      </c>
      <c r="BN14" s="7">
        <v>0</v>
      </c>
      <c r="BO14" s="7">
        <v>0</v>
      </c>
      <c r="BP14" s="7">
        <v>20.8446</v>
      </c>
      <c r="BQ14" s="7">
        <v>0</v>
      </c>
      <c r="BR14" s="7">
        <v>14.810772210643323</v>
      </c>
      <c r="BS14" s="7">
        <v>15.313968122270744</v>
      </c>
      <c r="BT14" s="7">
        <v>35.1081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5.4054056066458234</v>
      </c>
      <c r="CC14" s="7">
        <v>18.621689939565403</v>
      </c>
      <c r="CD14" s="7">
        <v>6.2702</v>
      </c>
      <c r="CE14" s="7">
        <v>9</v>
      </c>
      <c r="CF14" s="7">
        <v>0</v>
      </c>
      <c r="CG14" s="7">
        <v>21.432283504033713</v>
      </c>
      <c r="CH14" s="7">
        <v>0</v>
      </c>
      <c r="CI14" s="7">
        <v>7.5944999999999991</v>
      </c>
      <c r="CJ14" s="7">
        <v>30.108000000000001</v>
      </c>
      <c r="CK14" s="7">
        <v>0</v>
      </c>
      <c r="CL14" s="7">
        <v>7.5946000000000007</v>
      </c>
      <c r="CM14" s="7">
        <v>0</v>
      </c>
      <c r="CN14" s="7">
        <v>0</v>
      </c>
      <c r="CO14" s="7">
        <v>6</v>
      </c>
      <c r="CP14" s="7">
        <v>6.2702999999999998</v>
      </c>
      <c r="CQ14" s="7">
        <v>0</v>
      </c>
      <c r="CR14" s="7">
        <v>14.567500000000001</v>
      </c>
      <c r="CS14" s="7">
        <v>15.635100000000001</v>
      </c>
      <c r="CT14" s="7">
        <v>0</v>
      </c>
      <c r="CU14" s="7">
        <v>0</v>
      </c>
      <c r="CV14" s="7">
        <v>0</v>
      </c>
      <c r="CW14" s="7">
        <v>0</v>
      </c>
      <c r="CX14" s="7">
        <v>17.344609209489192</v>
      </c>
      <c r="CY14" s="7">
        <v>17</v>
      </c>
      <c r="CZ14" s="7">
        <v>15.6487</v>
      </c>
      <c r="DA14" s="7">
        <v>11.8108</v>
      </c>
      <c r="DB14" s="7">
        <v>35.378370809603176</v>
      </c>
      <c r="DC14" s="7">
        <v>0</v>
      </c>
    </row>
    <row r="15" spans="1:107" x14ac:dyDescent="0.25">
      <c r="A15" s="4" t="s">
        <v>108</v>
      </c>
      <c r="B15" s="4" t="s">
        <v>242</v>
      </c>
      <c r="C15" s="4" t="s">
        <v>245</v>
      </c>
      <c r="D15" s="5">
        <v>13694.870623429671</v>
      </c>
      <c r="E15" s="5">
        <v>118.78374506768426</v>
      </c>
      <c r="F15" s="5">
        <v>610.96326505139598</v>
      </c>
      <c r="G15" s="5">
        <v>68.746887832929076</v>
      </c>
      <c r="H15" s="5">
        <v>29.412474226147339</v>
      </c>
      <c r="I15" s="5">
        <v>120.3333304349834</v>
      </c>
      <c r="J15" s="5">
        <v>143.27984826333778</v>
      </c>
      <c r="K15" s="5">
        <v>72.642430384190163</v>
      </c>
      <c r="L15" s="5">
        <v>99.194499568353308</v>
      </c>
      <c r="M15" s="5">
        <v>99.756678446664665</v>
      </c>
      <c r="N15" s="5">
        <v>106.02704347987745</v>
      </c>
      <c r="O15" s="5">
        <v>10.374236609081503</v>
      </c>
      <c r="P15" s="5">
        <v>71.157890200210687</v>
      </c>
      <c r="Q15" s="5">
        <v>383.05243067601896</v>
      </c>
      <c r="R15" s="5">
        <v>190.97292227880519</v>
      </c>
      <c r="S15" s="5">
        <v>0</v>
      </c>
      <c r="T15" s="5">
        <v>93.286982534620009</v>
      </c>
      <c r="U15" s="5">
        <v>90.857214093752674</v>
      </c>
      <c r="V15" s="5">
        <v>67.756801067653754</v>
      </c>
      <c r="W15" s="5">
        <v>158.37146534190137</v>
      </c>
      <c r="X15" s="5">
        <v>246.02406472213849</v>
      </c>
      <c r="Y15" s="5">
        <v>102.8371193428915</v>
      </c>
      <c r="Z15" s="5">
        <v>84.358223746198732</v>
      </c>
      <c r="AA15" s="5">
        <v>57.671692788617513</v>
      </c>
      <c r="AB15" s="5">
        <v>116.37809999999999</v>
      </c>
      <c r="AC15" s="5">
        <v>155.39833226761218</v>
      </c>
      <c r="AD15" s="5">
        <v>88.675537591550267</v>
      </c>
      <c r="AE15" s="5">
        <v>81.466310571256329</v>
      </c>
      <c r="AF15" s="5">
        <v>77.766791139229753</v>
      </c>
      <c r="AG15" s="5">
        <v>118.15926294192126</v>
      </c>
      <c r="AH15" s="5">
        <v>125.35122356675717</v>
      </c>
      <c r="AI15" s="5">
        <v>59.176540641608909</v>
      </c>
      <c r="AJ15" s="5">
        <v>96.124566111696026</v>
      </c>
      <c r="AK15" s="5">
        <v>118.51815712917464</v>
      </c>
      <c r="AL15" s="5">
        <v>71.836202228135278</v>
      </c>
      <c r="AM15" s="5">
        <v>189.42817046771373</v>
      </c>
      <c r="AN15" s="5">
        <v>91.837739528361013</v>
      </c>
      <c r="AO15" s="5">
        <v>204.84128456387094</v>
      </c>
      <c r="AP15" s="5">
        <v>121.83795879678323</v>
      </c>
      <c r="AQ15" s="5">
        <v>148.0931765803399</v>
      </c>
      <c r="AR15" s="5">
        <v>274.61687109177279</v>
      </c>
      <c r="AS15" s="5">
        <v>125.84517211137076</v>
      </c>
      <c r="AT15" s="5">
        <v>143.04523349862058</v>
      </c>
      <c r="AU15" s="5">
        <v>29.933515159076734</v>
      </c>
      <c r="AV15" s="5">
        <v>82.00010764174003</v>
      </c>
      <c r="AW15" s="5">
        <v>44.553956598311288</v>
      </c>
      <c r="AX15" s="5">
        <v>79.594705606645817</v>
      </c>
      <c r="AY15" s="5">
        <v>92.2029</v>
      </c>
      <c r="AZ15" s="5">
        <v>56.027199999999993</v>
      </c>
      <c r="BA15" s="5">
        <v>251.68442355199994</v>
      </c>
      <c r="BB15" s="5">
        <v>1303.8044363458514</v>
      </c>
      <c r="BC15" s="5">
        <v>137.91502951618381</v>
      </c>
      <c r="BD15" s="5">
        <v>26.320756555314343</v>
      </c>
      <c r="BE15" s="5">
        <v>55.588372360834846</v>
      </c>
      <c r="BF15" s="5">
        <v>36.486599999999996</v>
      </c>
      <c r="BG15" s="5">
        <v>95.686075570651781</v>
      </c>
      <c r="BH15" s="5">
        <v>103.06885045073874</v>
      </c>
      <c r="BI15" s="5">
        <v>0</v>
      </c>
      <c r="BJ15" s="5">
        <v>107.88422303770733</v>
      </c>
      <c r="BK15" s="5">
        <v>106.07980162612299</v>
      </c>
      <c r="BL15" s="5">
        <v>40.432411213291651</v>
      </c>
      <c r="BM15" s="5">
        <v>81.513505743525258</v>
      </c>
      <c r="BN15" s="5">
        <v>64.702605606645818</v>
      </c>
      <c r="BO15" s="5">
        <v>86.501756366888259</v>
      </c>
      <c r="BP15" s="5">
        <v>149.05900196085531</v>
      </c>
      <c r="BQ15" s="5">
        <v>66.780589506621141</v>
      </c>
      <c r="BR15" s="5">
        <v>658.44564918937283</v>
      </c>
      <c r="BS15" s="5">
        <v>41.582117470826461</v>
      </c>
      <c r="BT15" s="5">
        <v>257.20400159302932</v>
      </c>
      <c r="BU15" s="5">
        <v>45.29944347095465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123.69375648758202</v>
      </c>
      <c r="CB15" s="5">
        <v>82.035495991685195</v>
      </c>
      <c r="CC15" s="5">
        <v>206.83042454062158</v>
      </c>
      <c r="CD15" s="5">
        <v>61.267171789924525</v>
      </c>
      <c r="CE15" s="5">
        <v>92.723734954099001</v>
      </c>
      <c r="CF15" s="5">
        <v>7.5404999999999998</v>
      </c>
      <c r="CG15" s="5">
        <v>221.08259451769172</v>
      </c>
      <c r="CH15" s="5">
        <v>158.29121476926881</v>
      </c>
      <c r="CI15" s="5">
        <v>84.053010135421061</v>
      </c>
      <c r="CJ15" s="5">
        <v>215.74823877818548</v>
      </c>
      <c r="CK15" s="5">
        <v>50.364900786453958</v>
      </c>
      <c r="CL15" s="5">
        <v>66.573830674034184</v>
      </c>
      <c r="CM15" s="5">
        <v>50.297340422888553</v>
      </c>
      <c r="CN15" s="5">
        <v>47.031191515907665</v>
      </c>
      <c r="CO15" s="5">
        <v>145.73324280701038</v>
      </c>
      <c r="CP15" s="5">
        <v>94.215904326746099</v>
      </c>
      <c r="CQ15" s="5">
        <v>151.1890874061319</v>
      </c>
      <c r="CR15" s="5">
        <v>72.374110983156442</v>
      </c>
      <c r="CS15" s="5">
        <v>85.135000000000005</v>
      </c>
      <c r="CT15" s="5">
        <v>112.28126732374143</v>
      </c>
      <c r="CU15" s="5">
        <v>25.7027</v>
      </c>
      <c r="CV15" s="5">
        <v>109.61133713745807</v>
      </c>
      <c r="CW15" s="5">
        <v>128.63778736619457</v>
      </c>
      <c r="CX15" s="5">
        <v>308.64151816842934</v>
      </c>
      <c r="CY15" s="5">
        <v>92.590930794879512</v>
      </c>
      <c r="CZ15" s="5">
        <v>184.78445722619119</v>
      </c>
      <c r="DA15" s="5">
        <v>103.15555401609971</v>
      </c>
      <c r="DB15" s="5">
        <v>1052.8998689534842</v>
      </c>
      <c r="DC15" s="5">
        <v>14.946</v>
      </c>
    </row>
    <row r="16" spans="1:107" x14ac:dyDescent="0.25">
      <c r="A16" s="6" t="s">
        <v>108</v>
      </c>
      <c r="B16" s="6" t="s">
        <v>246</v>
      </c>
      <c r="C16" s="6" t="s">
        <v>247</v>
      </c>
      <c r="D16" s="7">
        <v>136.48739953460185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6.1080717826404243</v>
      </c>
      <c r="BB16" s="7">
        <v>6.8649000000000004</v>
      </c>
      <c r="BC16" s="7">
        <v>0</v>
      </c>
      <c r="BD16" s="7">
        <v>0</v>
      </c>
      <c r="BE16" s="7">
        <v>0</v>
      </c>
      <c r="BF16" s="7">
        <v>0</v>
      </c>
      <c r="BG16" s="7">
        <v>5.6756756170956493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5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6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</row>
    <row r="17" spans="1:107" x14ac:dyDescent="0.25">
      <c r="A17" s="4" t="s">
        <v>108</v>
      </c>
      <c r="B17" s="4" t="s">
        <v>246</v>
      </c>
      <c r="C17" s="4" t="s">
        <v>248</v>
      </c>
      <c r="D17" s="5">
        <v>427.86088881451917</v>
      </c>
      <c r="E17" s="5">
        <v>9.8649000000000004</v>
      </c>
      <c r="F17" s="5">
        <v>18.689139724012495</v>
      </c>
      <c r="G17" s="5">
        <v>0</v>
      </c>
      <c r="H17" s="5">
        <v>0</v>
      </c>
      <c r="I17" s="5">
        <v>5.1757</v>
      </c>
      <c r="J17" s="5">
        <v>0</v>
      </c>
      <c r="K17" s="5">
        <v>0</v>
      </c>
      <c r="L17" s="5">
        <v>7.5675321013547361</v>
      </c>
      <c r="M17" s="5">
        <v>0</v>
      </c>
      <c r="N17" s="5">
        <v>0</v>
      </c>
      <c r="O17" s="5">
        <v>0</v>
      </c>
      <c r="P17" s="5">
        <v>0</v>
      </c>
      <c r="Q17" s="5">
        <v>7.2431978495034794</v>
      </c>
      <c r="R17" s="5">
        <v>0</v>
      </c>
      <c r="S17" s="5">
        <v>0</v>
      </c>
      <c r="T17" s="5">
        <v>0</v>
      </c>
      <c r="U17" s="5">
        <v>5.8648645960118388</v>
      </c>
      <c r="V17" s="5">
        <v>0</v>
      </c>
      <c r="W17" s="5">
        <v>0</v>
      </c>
      <c r="X17" s="5">
        <v>0</v>
      </c>
      <c r="Y17" s="5">
        <v>16.081110271798465</v>
      </c>
      <c r="Z17" s="5">
        <v>0</v>
      </c>
      <c r="AA17" s="5">
        <v>0</v>
      </c>
      <c r="AB17" s="5">
        <v>0</v>
      </c>
      <c r="AC17" s="5">
        <v>6.5869999999999997</v>
      </c>
      <c r="AD17" s="5">
        <v>0</v>
      </c>
      <c r="AE17" s="5">
        <v>0</v>
      </c>
      <c r="AF17" s="5">
        <v>0</v>
      </c>
      <c r="AG17" s="5">
        <v>6.6757</v>
      </c>
      <c r="AH17" s="5">
        <v>12.262452229817399</v>
      </c>
      <c r="AI17" s="5">
        <v>0</v>
      </c>
      <c r="AJ17" s="5">
        <v>0</v>
      </c>
      <c r="AK17" s="5">
        <v>0</v>
      </c>
      <c r="AL17" s="5">
        <v>0</v>
      </c>
      <c r="AM17" s="5">
        <v>14.391789943028501</v>
      </c>
      <c r="AN17" s="5">
        <v>0</v>
      </c>
      <c r="AO17" s="5">
        <v>8</v>
      </c>
      <c r="AP17" s="5">
        <v>0</v>
      </c>
      <c r="AQ17" s="5">
        <v>8.2972999999999999</v>
      </c>
      <c r="AR17" s="5">
        <v>7.5947000000000013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13.05396937575826</v>
      </c>
      <c r="BB17" s="5">
        <v>17.8</v>
      </c>
      <c r="BC17" s="5">
        <v>5</v>
      </c>
      <c r="BD17" s="5">
        <v>0</v>
      </c>
      <c r="BE17" s="5">
        <v>0</v>
      </c>
      <c r="BF17" s="5">
        <v>0</v>
      </c>
      <c r="BG17" s="5">
        <v>6.864864022527593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6.8108000000000004</v>
      </c>
      <c r="BQ17" s="5">
        <v>0</v>
      </c>
      <c r="BR17" s="5">
        <v>13.891792334823727</v>
      </c>
      <c r="BS17" s="5">
        <v>0</v>
      </c>
      <c r="BT17" s="5">
        <v>9.0675900242356491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7.4325000000000001</v>
      </c>
      <c r="CH17" s="5">
        <v>0</v>
      </c>
      <c r="CI17" s="5">
        <v>5.4865000000000004</v>
      </c>
      <c r="CJ17" s="5">
        <v>12.216216918137677</v>
      </c>
      <c r="CK17" s="5">
        <v>0</v>
      </c>
      <c r="CL17" s="5">
        <v>0</v>
      </c>
      <c r="CM17" s="5">
        <v>0</v>
      </c>
      <c r="CN17" s="5">
        <v>0</v>
      </c>
      <c r="CO17" s="5">
        <v>10.7026</v>
      </c>
      <c r="CP17" s="5">
        <v>0</v>
      </c>
      <c r="CQ17" s="5">
        <v>8</v>
      </c>
      <c r="CR17" s="5">
        <v>0</v>
      </c>
      <c r="CS17" s="5">
        <v>0</v>
      </c>
      <c r="CT17" s="5">
        <v>5.5406102355223386</v>
      </c>
      <c r="CU17" s="5">
        <v>0</v>
      </c>
      <c r="CV17" s="5">
        <v>5.5676000000000005</v>
      </c>
      <c r="CW17" s="5">
        <v>0</v>
      </c>
      <c r="CX17" s="5">
        <v>11.831080382253097</v>
      </c>
      <c r="CY17" s="5">
        <v>0</v>
      </c>
      <c r="CZ17" s="5">
        <v>9.9999900242356503</v>
      </c>
      <c r="DA17" s="5">
        <v>0</v>
      </c>
      <c r="DB17" s="5">
        <v>11.351291604945409</v>
      </c>
      <c r="DC17" s="5">
        <v>0</v>
      </c>
    </row>
    <row r="18" spans="1:107" x14ac:dyDescent="0.25">
      <c r="A18" s="4"/>
      <c r="B18" s="4"/>
      <c r="C18" s="4"/>
      <c r="D18" s="5">
        <f>SUM(D3:D17)</f>
        <v>22815.268051583895</v>
      </c>
      <c r="E18" s="5">
        <f t="shared" ref="E18:BP18" si="0">SUM(E3:E17)</f>
        <v>176.46330672399372</v>
      </c>
      <c r="F18" s="5">
        <f t="shared" si="0"/>
        <v>1095.7217328944118</v>
      </c>
      <c r="G18" s="5">
        <f t="shared" si="0"/>
        <v>120.09819290765279</v>
      </c>
      <c r="H18" s="5">
        <f t="shared" si="0"/>
        <v>61.412474226147339</v>
      </c>
      <c r="I18" s="5">
        <f t="shared" si="0"/>
        <v>162.21165781957239</v>
      </c>
      <c r="J18" s="5">
        <f t="shared" si="0"/>
        <v>179.07458457450747</v>
      </c>
      <c r="K18" s="5">
        <f t="shared" si="0"/>
        <v>104.33173038419017</v>
      </c>
      <c r="L18" s="5">
        <f t="shared" si="0"/>
        <v>153.84308535056613</v>
      </c>
      <c r="M18" s="5">
        <f t="shared" si="0"/>
        <v>143.32425289488688</v>
      </c>
      <c r="N18" s="5">
        <f t="shared" si="0"/>
        <v>142.01353043388769</v>
      </c>
      <c r="O18" s="5">
        <f t="shared" si="0"/>
        <v>10.374236609081503</v>
      </c>
      <c r="P18" s="5">
        <f t="shared" si="0"/>
        <v>116.61065236237285</v>
      </c>
      <c r="Q18" s="5">
        <f t="shared" si="0"/>
        <v>515.37661806855249</v>
      </c>
      <c r="R18" s="5">
        <f t="shared" si="0"/>
        <v>233.25660728534314</v>
      </c>
      <c r="S18" s="5">
        <f t="shared" si="0"/>
        <v>0</v>
      </c>
      <c r="T18" s="5">
        <f t="shared" si="0"/>
        <v>165.28681358343465</v>
      </c>
      <c r="U18" s="5">
        <f t="shared" si="0"/>
        <v>129.9788437002891</v>
      </c>
      <c r="V18" s="5">
        <f t="shared" si="0"/>
        <v>101.78390106765374</v>
      </c>
      <c r="W18" s="5">
        <f t="shared" si="0"/>
        <v>227.47966534190138</v>
      </c>
      <c r="X18" s="5">
        <f t="shared" si="0"/>
        <v>329.61886472213848</v>
      </c>
      <c r="Y18" s="5">
        <f t="shared" si="0"/>
        <v>235.4183031636997</v>
      </c>
      <c r="Z18" s="5">
        <f t="shared" si="0"/>
        <v>118.38533368488864</v>
      </c>
      <c r="AA18" s="5">
        <f t="shared" si="0"/>
        <v>94.658865085203473</v>
      </c>
      <c r="AB18" s="5">
        <f t="shared" si="0"/>
        <v>190.67270940703247</v>
      </c>
      <c r="AC18" s="5">
        <f t="shared" si="0"/>
        <v>276.29873229616453</v>
      </c>
      <c r="AD18" s="5">
        <f t="shared" si="0"/>
        <v>96.405337591550264</v>
      </c>
      <c r="AE18" s="5">
        <f t="shared" si="0"/>
        <v>134.6826722220687</v>
      </c>
      <c r="AF18" s="5">
        <f t="shared" si="0"/>
        <v>122.78347109331986</v>
      </c>
      <c r="AG18" s="5">
        <f t="shared" si="0"/>
        <v>188.52734532656407</v>
      </c>
      <c r="AH18" s="5">
        <f t="shared" si="0"/>
        <v>215.44747268839191</v>
      </c>
      <c r="AI18" s="5">
        <f t="shared" si="0"/>
        <v>104.09549086029944</v>
      </c>
      <c r="AJ18" s="5">
        <f t="shared" si="0"/>
        <v>153.08531255462375</v>
      </c>
      <c r="AK18" s="5">
        <f t="shared" si="0"/>
        <v>174.00478162463142</v>
      </c>
      <c r="AL18" s="5">
        <f t="shared" si="0"/>
        <v>85.917202228135281</v>
      </c>
      <c r="AM18" s="5">
        <f t="shared" si="0"/>
        <v>313.31732163640487</v>
      </c>
      <c r="AN18" s="5">
        <f t="shared" si="0"/>
        <v>194.33239877458806</v>
      </c>
      <c r="AO18" s="5">
        <f t="shared" si="0"/>
        <v>285.67914931255405</v>
      </c>
      <c r="AP18" s="5">
        <f t="shared" si="0"/>
        <v>244.14360672958395</v>
      </c>
      <c r="AQ18" s="5">
        <f t="shared" si="0"/>
        <v>216.97268199770468</v>
      </c>
      <c r="AR18" s="5">
        <f t="shared" si="0"/>
        <v>418.73217402242221</v>
      </c>
      <c r="AS18" s="5">
        <f t="shared" si="0"/>
        <v>183.57500991336974</v>
      </c>
      <c r="AT18" s="5">
        <f t="shared" si="0"/>
        <v>206.6174448676868</v>
      </c>
      <c r="AU18" s="5">
        <f t="shared" si="0"/>
        <v>53.11191515907673</v>
      </c>
      <c r="AV18" s="5">
        <f t="shared" si="0"/>
        <v>134.79739090925327</v>
      </c>
      <c r="AW18" s="5">
        <f t="shared" si="0"/>
        <v>58.553956598311288</v>
      </c>
      <c r="AX18" s="5">
        <f t="shared" si="0"/>
        <v>129.96227951466631</v>
      </c>
      <c r="AY18" s="5">
        <f t="shared" si="0"/>
        <v>172.87856478736512</v>
      </c>
      <c r="AZ18" s="5">
        <f t="shared" si="0"/>
        <v>79.631267235977177</v>
      </c>
      <c r="BA18" s="5">
        <f t="shared" si="0"/>
        <v>377.73592437017578</v>
      </c>
      <c r="BB18" s="5">
        <f t="shared" si="0"/>
        <v>1976.9081965568187</v>
      </c>
      <c r="BC18" s="5">
        <f t="shared" si="0"/>
        <v>230.88339964430884</v>
      </c>
      <c r="BD18" s="5">
        <f t="shared" si="0"/>
        <v>38.131556555314347</v>
      </c>
      <c r="BE18" s="5">
        <f t="shared" si="0"/>
        <v>61.588372360834846</v>
      </c>
      <c r="BF18" s="5">
        <f t="shared" si="0"/>
        <v>48.606549301238822</v>
      </c>
      <c r="BG18" s="5">
        <f t="shared" si="0"/>
        <v>158.88869330310726</v>
      </c>
      <c r="BH18" s="5">
        <f t="shared" si="0"/>
        <v>162.50015828863496</v>
      </c>
      <c r="BI18" s="5">
        <f t="shared" si="0"/>
        <v>0</v>
      </c>
      <c r="BJ18" s="5">
        <f t="shared" si="0"/>
        <v>131.20862303770733</v>
      </c>
      <c r="BK18" s="5">
        <f t="shared" si="0"/>
        <v>171.87409574369369</v>
      </c>
      <c r="BL18" s="5">
        <f t="shared" si="0"/>
        <v>63.831118212355094</v>
      </c>
      <c r="BM18" s="5">
        <f t="shared" si="0"/>
        <v>111.5405298922924</v>
      </c>
      <c r="BN18" s="5">
        <f t="shared" si="0"/>
        <v>94.594505606645811</v>
      </c>
      <c r="BO18" s="5">
        <f t="shared" si="0"/>
        <v>106.98825636688827</v>
      </c>
      <c r="BP18" s="5">
        <f t="shared" si="0"/>
        <v>271.82256405268515</v>
      </c>
      <c r="BQ18" s="5">
        <f t="shared" ref="BQ18:DC18" si="1">SUM(BQ3:BQ17)</f>
        <v>82.077921517884931</v>
      </c>
      <c r="BR18" s="5">
        <f t="shared" si="1"/>
        <v>959.59777972192205</v>
      </c>
      <c r="BS18" s="5">
        <f t="shared" si="1"/>
        <v>77.896085593097212</v>
      </c>
      <c r="BT18" s="5">
        <f t="shared" si="1"/>
        <v>455.01496728881239</v>
      </c>
      <c r="BU18" s="5">
        <f t="shared" si="1"/>
        <v>90.685992204158012</v>
      </c>
      <c r="BV18" s="5">
        <f t="shared" si="1"/>
        <v>0</v>
      </c>
      <c r="BW18" s="5">
        <f t="shared" si="1"/>
        <v>0</v>
      </c>
      <c r="BX18" s="5">
        <f t="shared" si="1"/>
        <v>0</v>
      </c>
      <c r="BY18" s="5">
        <f t="shared" si="1"/>
        <v>0</v>
      </c>
      <c r="BZ18" s="5">
        <f t="shared" si="1"/>
        <v>0</v>
      </c>
      <c r="CA18" s="5">
        <f t="shared" si="1"/>
        <v>190.9235314653647</v>
      </c>
      <c r="CB18" s="5">
        <f t="shared" si="1"/>
        <v>130.04891179820365</v>
      </c>
      <c r="CC18" s="5">
        <f t="shared" si="1"/>
        <v>302.33066895136341</v>
      </c>
      <c r="CD18" s="5">
        <f t="shared" si="1"/>
        <v>97.240206432733345</v>
      </c>
      <c r="CE18" s="5">
        <f t="shared" si="1"/>
        <v>149.945334954099</v>
      </c>
      <c r="CF18" s="5">
        <f t="shared" si="1"/>
        <v>7.5404999999999998</v>
      </c>
      <c r="CG18" s="5">
        <f t="shared" si="1"/>
        <v>445.84336213640381</v>
      </c>
      <c r="CH18" s="5">
        <f t="shared" si="1"/>
        <v>241.79306929156269</v>
      </c>
      <c r="CI18" s="5">
        <f t="shared" si="1"/>
        <v>149.33669724890075</v>
      </c>
      <c r="CJ18" s="5">
        <f t="shared" si="1"/>
        <v>378.56564757436684</v>
      </c>
      <c r="CK18" s="5">
        <f t="shared" si="1"/>
        <v>74.36752981845396</v>
      </c>
      <c r="CL18" s="5">
        <f t="shared" si="1"/>
        <v>95.816963590687664</v>
      </c>
      <c r="CM18" s="5">
        <f t="shared" si="1"/>
        <v>62.297340422888553</v>
      </c>
      <c r="CN18" s="5">
        <f t="shared" si="1"/>
        <v>66.147988289907659</v>
      </c>
      <c r="CO18" s="5">
        <f t="shared" si="1"/>
        <v>220.98443960427556</v>
      </c>
      <c r="CP18" s="5">
        <f t="shared" si="1"/>
        <v>141.88589155903978</v>
      </c>
      <c r="CQ18" s="5">
        <f t="shared" si="1"/>
        <v>207.43238740613191</v>
      </c>
      <c r="CR18" s="5">
        <f t="shared" si="1"/>
        <v>122.23897650756376</v>
      </c>
      <c r="CS18" s="5">
        <f t="shared" si="1"/>
        <v>145.7971</v>
      </c>
      <c r="CT18" s="5">
        <f t="shared" si="1"/>
        <v>153.30838801841293</v>
      </c>
      <c r="CU18" s="5">
        <f t="shared" si="1"/>
        <v>31.554079322224474</v>
      </c>
      <c r="CV18" s="5">
        <f t="shared" si="1"/>
        <v>214.23289682499001</v>
      </c>
      <c r="CW18" s="5">
        <f t="shared" si="1"/>
        <v>178.75938736619457</v>
      </c>
      <c r="CX18" s="5">
        <f t="shared" si="1"/>
        <v>469.78109764925898</v>
      </c>
      <c r="CY18" s="5">
        <f t="shared" si="1"/>
        <v>161.33421247751758</v>
      </c>
      <c r="CZ18" s="5">
        <f t="shared" si="1"/>
        <v>324.81165206287812</v>
      </c>
      <c r="DA18" s="5">
        <f t="shared" si="1"/>
        <v>132.77716447524887</v>
      </c>
      <c r="DB18" s="5">
        <f t="shared" si="1"/>
        <v>1878.2109625526657</v>
      </c>
      <c r="DC18" s="5">
        <f t="shared" si="1"/>
        <v>14.946</v>
      </c>
    </row>
    <row r="19" spans="1:107" x14ac:dyDescent="0.25">
      <c r="A19" s="6" t="s">
        <v>150</v>
      </c>
      <c r="B19" s="6" t="s">
        <v>109</v>
      </c>
      <c r="C19" s="6" t="s">
        <v>232</v>
      </c>
      <c r="D19" s="7">
        <v>2702.7646715963438</v>
      </c>
      <c r="E19" s="7">
        <v>0</v>
      </c>
      <c r="F19" s="7">
        <v>169.79068323904102</v>
      </c>
      <c r="G19" s="7">
        <v>14.8108</v>
      </c>
      <c r="H19" s="7">
        <v>8.5675999999999988</v>
      </c>
      <c r="I19" s="7">
        <v>22.756726743067645</v>
      </c>
      <c r="J19" s="7">
        <v>11</v>
      </c>
      <c r="K19" s="7">
        <v>12.8108</v>
      </c>
      <c r="L19" s="7">
        <v>18</v>
      </c>
      <c r="M19" s="7">
        <v>28.864886434210003</v>
      </c>
      <c r="N19" s="7">
        <v>18.337786409297365</v>
      </c>
      <c r="O19" s="7">
        <v>0</v>
      </c>
      <c r="P19" s="7">
        <v>5</v>
      </c>
      <c r="Q19" s="7">
        <v>35.756575785574498</v>
      </c>
      <c r="R19" s="7">
        <v>5.8648796712342586</v>
      </c>
      <c r="S19" s="7">
        <v>0</v>
      </c>
      <c r="T19" s="7">
        <v>35.770135418500466</v>
      </c>
      <c r="U19" s="7">
        <v>22.459499999999998</v>
      </c>
      <c r="V19" s="7">
        <v>10</v>
      </c>
      <c r="W19" s="7">
        <v>20.594664682750196</v>
      </c>
      <c r="X19" s="7">
        <v>88.08097237411198</v>
      </c>
      <c r="Y19" s="7">
        <v>63.040510749668009</v>
      </c>
      <c r="Z19" s="7">
        <v>0</v>
      </c>
      <c r="AA19" s="7">
        <v>16.201375633593607</v>
      </c>
      <c r="AB19" s="7">
        <v>26.203523469423811</v>
      </c>
      <c r="AC19" s="7">
        <v>52.89728643421001</v>
      </c>
      <c r="AD19" s="7">
        <v>0</v>
      </c>
      <c r="AE19" s="7">
        <v>18.486499999999999</v>
      </c>
      <c r="AF19" s="7">
        <v>0</v>
      </c>
      <c r="AG19" s="7">
        <v>24.891891353136</v>
      </c>
      <c r="AH19" s="7">
        <v>24.665366063630692</v>
      </c>
      <c r="AI19" s="7">
        <v>5.0452276980661264</v>
      </c>
      <c r="AJ19" s="7">
        <v>18.581099999999999</v>
      </c>
      <c r="AK19" s="7">
        <v>29.729923958693572</v>
      </c>
      <c r="AL19" s="7">
        <v>7</v>
      </c>
      <c r="AM19" s="7">
        <v>43.513390834188428</v>
      </c>
      <c r="AN19" s="7">
        <v>54.124693183550946</v>
      </c>
      <c r="AO19" s="7">
        <v>38.864899999999999</v>
      </c>
      <c r="AP19" s="7">
        <v>65.413745387212941</v>
      </c>
      <c r="AQ19" s="7">
        <v>41.053984906817192</v>
      </c>
      <c r="AR19" s="7">
        <v>50.921049602356206</v>
      </c>
      <c r="AS19" s="7">
        <v>10.973000000000001</v>
      </c>
      <c r="AT19" s="7">
        <v>16.311709677</v>
      </c>
      <c r="AU19" s="7">
        <v>0</v>
      </c>
      <c r="AV19" s="7">
        <v>22.418876958911795</v>
      </c>
      <c r="AW19" s="7">
        <v>6.3243</v>
      </c>
      <c r="AX19" s="7">
        <v>32.959472818594726</v>
      </c>
      <c r="AY19" s="7">
        <v>54.337870184478284</v>
      </c>
      <c r="AZ19" s="7">
        <v>9.8649000000000004</v>
      </c>
      <c r="BA19" s="7">
        <v>42.24</v>
      </c>
      <c r="BB19" s="7">
        <v>6.8</v>
      </c>
      <c r="BC19" s="7">
        <v>31.556442341306351</v>
      </c>
      <c r="BD19" s="7">
        <v>0</v>
      </c>
      <c r="BE19" s="7">
        <v>0</v>
      </c>
      <c r="BF19" s="7">
        <v>7.1889134654395868</v>
      </c>
      <c r="BG19" s="7">
        <v>21.378399999999999</v>
      </c>
      <c r="BH19" s="7">
        <v>17.472973056890012</v>
      </c>
      <c r="BI19" s="7">
        <v>0</v>
      </c>
      <c r="BJ19" s="7">
        <v>0</v>
      </c>
      <c r="BK19" s="7">
        <v>22.540424373075346</v>
      </c>
      <c r="BL19" s="7">
        <v>5.8378456765679996</v>
      </c>
      <c r="BM19" s="7">
        <v>12</v>
      </c>
      <c r="BN19" s="7">
        <v>10.7027</v>
      </c>
      <c r="BO19" s="7">
        <v>13.879626606309719</v>
      </c>
      <c r="BP19" s="7">
        <v>63.1892</v>
      </c>
      <c r="BQ19" s="7">
        <v>9.4054322161120485</v>
      </c>
      <c r="BR19" s="7">
        <v>96.165960767314971</v>
      </c>
      <c r="BS19" s="7">
        <v>0</v>
      </c>
      <c r="BT19" s="7">
        <v>91.438983962161075</v>
      </c>
      <c r="BU19" s="7">
        <v>24.945900000000002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25.689148746150703</v>
      </c>
      <c r="CB19" s="7">
        <v>26.770299999999999</v>
      </c>
      <c r="CC19" s="7">
        <v>23.432391686764866</v>
      </c>
      <c r="CD19" s="7">
        <v>0</v>
      </c>
      <c r="CE19" s="7">
        <v>14.7567</v>
      </c>
      <c r="CF19" s="7">
        <v>0</v>
      </c>
      <c r="CG19" s="7">
        <v>65.624007802274832</v>
      </c>
      <c r="CH19" s="7">
        <v>38.12047454772302</v>
      </c>
      <c r="CI19" s="7">
        <v>24.655205833006733</v>
      </c>
      <c r="CJ19" s="7">
        <v>91.501205419961124</v>
      </c>
      <c r="CK19" s="7">
        <v>11.189132417377239</v>
      </c>
      <c r="CL19" s="7">
        <v>10.567532297012919</v>
      </c>
      <c r="CM19" s="7">
        <v>0</v>
      </c>
      <c r="CN19" s="7">
        <v>12.729800000000001</v>
      </c>
      <c r="CO19" s="7">
        <v>16.506699999999999</v>
      </c>
      <c r="CP19" s="7">
        <v>15.8108</v>
      </c>
      <c r="CQ19" s="7">
        <v>0</v>
      </c>
      <c r="CR19" s="7">
        <v>12.540564894657157</v>
      </c>
      <c r="CS19" s="7">
        <v>28.187813660694108</v>
      </c>
      <c r="CT19" s="7">
        <v>15.675700000000001</v>
      </c>
      <c r="CU19" s="7">
        <v>6</v>
      </c>
      <c r="CV19" s="7">
        <v>17.305087096000001</v>
      </c>
      <c r="CW19" s="7">
        <v>24.743200000000002</v>
      </c>
      <c r="CX19" s="7">
        <v>31.263599999999997</v>
      </c>
      <c r="CY19" s="7">
        <v>24.243174983954432</v>
      </c>
      <c r="CZ19" s="7">
        <v>48.199805169702834</v>
      </c>
      <c r="DA19" s="7">
        <v>0</v>
      </c>
      <c r="DB19" s="7">
        <v>335.85404488996471</v>
      </c>
      <c r="DC19" s="7">
        <v>0</v>
      </c>
    </row>
    <row r="20" spans="1:107" x14ac:dyDescent="0.25">
      <c r="A20" s="4" t="s">
        <v>150</v>
      </c>
      <c r="B20" s="4" t="s">
        <v>109</v>
      </c>
      <c r="C20" s="4" t="s">
        <v>233</v>
      </c>
      <c r="D20" s="5">
        <v>12.79846812968019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5.9173580507401251</v>
      </c>
      <c r="Y20" s="5">
        <v>0</v>
      </c>
      <c r="Z20" s="5">
        <v>0</v>
      </c>
      <c r="AA20" s="5">
        <v>0</v>
      </c>
      <c r="AB20" s="5">
        <v>6.8811100789400648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</row>
    <row r="21" spans="1:107" x14ac:dyDescent="0.25">
      <c r="A21" s="6" t="s">
        <v>150</v>
      </c>
      <c r="B21" s="6" t="s">
        <v>129</v>
      </c>
      <c r="C21" s="6" t="s">
        <v>234</v>
      </c>
      <c r="D21" s="7">
        <v>126.37023734966633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10.7027</v>
      </c>
      <c r="BC21" s="7">
        <v>8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6.3242875258385762</v>
      </c>
      <c r="DC21" s="7">
        <v>0</v>
      </c>
    </row>
    <row r="22" spans="1:107" x14ac:dyDescent="0.25">
      <c r="A22" s="4" t="s">
        <v>150</v>
      </c>
      <c r="B22" s="4" t="s">
        <v>129</v>
      </c>
      <c r="C22" s="4" t="s">
        <v>235</v>
      </c>
      <c r="D22" s="5">
        <v>1093.1179383723545</v>
      </c>
      <c r="E22" s="5">
        <v>6.7298</v>
      </c>
      <c r="F22" s="5">
        <v>17.609364515999999</v>
      </c>
      <c r="G22" s="5">
        <v>9.3108109192941768</v>
      </c>
      <c r="H22" s="5">
        <v>7.7296999999999993</v>
      </c>
      <c r="I22" s="5">
        <v>0</v>
      </c>
      <c r="J22" s="5">
        <v>5.4378000000000002</v>
      </c>
      <c r="K22" s="5">
        <v>0</v>
      </c>
      <c r="L22" s="5">
        <v>10.675700000000001</v>
      </c>
      <c r="M22" s="5">
        <v>0</v>
      </c>
      <c r="N22" s="5">
        <v>0</v>
      </c>
      <c r="O22" s="5">
        <v>0</v>
      </c>
      <c r="P22" s="5">
        <v>10.256332258064516</v>
      </c>
      <c r="Q22" s="5">
        <v>10.636270305676856</v>
      </c>
      <c r="R22" s="5">
        <v>6.0688645160000005</v>
      </c>
      <c r="S22" s="5">
        <v>0</v>
      </c>
      <c r="T22" s="5">
        <v>6.9188999999999998</v>
      </c>
      <c r="U22" s="5">
        <v>0</v>
      </c>
      <c r="V22" s="5">
        <v>9.7298000000000009</v>
      </c>
      <c r="W22" s="5">
        <v>11.459448718263642</v>
      </c>
      <c r="X22" s="5">
        <v>30.971249704857904</v>
      </c>
      <c r="Y22" s="5">
        <v>0</v>
      </c>
      <c r="Z22" s="5">
        <v>6.8649000000000004</v>
      </c>
      <c r="AA22" s="5">
        <v>11.900138643707622</v>
      </c>
      <c r="AB22" s="5">
        <v>21.86492435913182</v>
      </c>
      <c r="AC22" s="5">
        <v>27.410800000000002</v>
      </c>
      <c r="AD22" s="5">
        <v>7.5405999999999995</v>
      </c>
      <c r="AE22" s="5">
        <v>8.1351705568519961</v>
      </c>
      <c r="AF22" s="5">
        <v>8.8108000000000004</v>
      </c>
      <c r="AG22" s="5">
        <v>0</v>
      </c>
      <c r="AH22" s="5">
        <v>11.935078505575415</v>
      </c>
      <c r="AI22" s="5">
        <v>0</v>
      </c>
      <c r="AJ22" s="5">
        <v>5.1959595302347026</v>
      </c>
      <c r="AK22" s="5">
        <v>13.972999999999999</v>
      </c>
      <c r="AL22" s="5">
        <v>7.3783000000000003</v>
      </c>
      <c r="AM22" s="5">
        <v>19.351400000000002</v>
      </c>
      <c r="AN22" s="5">
        <v>18.216099999999997</v>
      </c>
      <c r="AO22" s="5">
        <v>5</v>
      </c>
      <c r="AP22" s="5">
        <v>8.9459</v>
      </c>
      <c r="AQ22" s="5">
        <v>5.7298</v>
      </c>
      <c r="AR22" s="5">
        <v>13.675700000000001</v>
      </c>
      <c r="AS22" s="5">
        <v>10.702738163868059</v>
      </c>
      <c r="AT22" s="5">
        <v>8.5841838700000004</v>
      </c>
      <c r="AU22" s="5">
        <v>10.8649</v>
      </c>
      <c r="AV22" s="5">
        <v>6.7837999999999994</v>
      </c>
      <c r="AW22" s="5">
        <v>0</v>
      </c>
      <c r="AX22" s="5">
        <v>0</v>
      </c>
      <c r="AY22" s="5">
        <v>6</v>
      </c>
      <c r="AZ22" s="5">
        <v>0</v>
      </c>
      <c r="BA22" s="5">
        <v>15.969483101743645</v>
      </c>
      <c r="BB22" s="5">
        <v>188.3724463749673</v>
      </c>
      <c r="BC22" s="5">
        <v>9.113211026617293</v>
      </c>
      <c r="BD22" s="5">
        <v>0</v>
      </c>
      <c r="BE22" s="5">
        <v>0</v>
      </c>
      <c r="BF22" s="5">
        <v>0</v>
      </c>
      <c r="BG22" s="5">
        <v>0</v>
      </c>
      <c r="BH22" s="5">
        <v>14.5136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7.8918999999999997</v>
      </c>
      <c r="BR22" s="5">
        <v>26.675699999999999</v>
      </c>
      <c r="BS22" s="5">
        <v>6</v>
      </c>
      <c r="BT22" s="5">
        <v>19.31406606363069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8.5271000000000008</v>
      </c>
      <c r="CB22" s="5">
        <v>7.4391650435433494</v>
      </c>
      <c r="CC22" s="5">
        <v>17.771269339743469</v>
      </c>
      <c r="CD22" s="5">
        <v>14.756724359131821</v>
      </c>
      <c r="CE22" s="5">
        <v>15.4108</v>
      </c>
      <c r="CF22" s="5">
        <v>0</v>
      </c>
      <c r="CG22" s="5">
        <v>20.987752040838579</v>
      </c>
      <c r="CH22" s="5">
        <v>10.6486</v>
      </c>
      <c r="CI22" s="5">
        <v>5.8108000000000004</v>
      </c>
      <c r="CJ22" s="5">
        <v>7.4108000000000001</v>
      </c>
      <c r="CK22" s="5">
        <v>0</v>
      </c>
      <c r="CL22" s="5">
        <v>5.7837999999999994</v>
      </c>
      <c r="CM22" s="5">
        <v>0</v>
      </c>
      <c r="CN22" s="5">
        <v>0</v>
      </c>
      <c r="CO22" s="5">
        <v>7.7027110266172913</v>
      </c>
      <c r="CP22" s="5">
        <v>17.1082</v>
      </c>
      <c r="CQ22" s="5">
        <v>14.7027</v>
      </c>
      <c r="CR22" s="5">
        <v>7.6215999999999999</v>
      </c>
      <c r="CS22" s="5">
        <v>6.7567000000000004</v>
      </c>
      <c r="CT22" s="5">
        <v>0</v>
      </c>
      <c r="CU22" s="5">
        <v>0</v>
      </c>
      <c r="CV22" s="5">
        <v>5</v>
      </c>
      <c r="CW22" s="5">
        <v>0</v>
      </c>
      <c r="CX22" s="5">
        <v>26.8919</v>
      </c>
      <c r="CY22" s="5">
        <v>6</v>
      </c>
      <c r="CZ22" s="5">
        <v>17.513501680535512</v>
      </c>
      <c r="DA22" s="5">
        <v>5.8108110266172917</v>
      </c>
      <c r="DB22" s="5">
        <v>96.491987525838596</v>
      </c>
      <c r="DC22" s="5">
        <v>0</v>
      </c>
    </row>
    <row r="23" spans="1:107" x14ac:dyDescent="0.25">
      <c r="A23" s="6" t="s">
        <v>150</v>
      </c>
      <c r="B23" s="6" t="s">
        <v>129</v>
      </c>
      <c r="C23" s="6" t="s">
        <v>133</v>
      </c>
      <c r="D23" s="7">
        <v>1053.4364520750689</v>
      </c>
      <c r="E23" s="7">
        <v>10.364899999999999</v>
      </c>
      <c r="F23" s="7">
        <v>132.72968309804318</v>
      </c>
      <c r="G23" s="7">
        <v>5</v>
      </c>
      <c r="H23" s="7">
        <v>7.8918999999999997</v>
      </c>
      <c r="I23" s="7">
        <v>0</v>
      </c>
      <c r="J23" s="7">
        <v>9.7890709677419352</v>
      </c>
      <c r="K23" s="7">
        <v>0</v>
      </c>
      <c r="L23" s="7">
        <v>10.324324359131822</v>
      </c>
      <c r="M23" s="7">
        <v>0</v>
      </c>
      <c r="N23" s="7">
        <v>9.3312774189999992</v>
      </c>
      <c r="O23" s="7">
        <v>0</v>
      </c>
      <c r="P23" s="7">
        <v>7.7567622176772524</v>
      </c>
      <c r="Q23" s="7">
        <v>15.918900000000001</v>
      </c>
      <c r="R23" s="7">
        <v>0</v>
      </c>
      <c r="S23" s="7">
        <v>0</v>
      </c>
      <c r="T23" s="7">
        <v>8</v>
      </c>
      <c r="U23" s="7">
        <v>0</v>
      </c>
      <c r="V23" s="7">
        <v>5.2431999999999999</v>
      </c>
      <c r="W23" s="7">
        <v>12.216300865401379</v>
      </c>
      <c r="X23" s="7">
        <v>16.486399999999996</v>
      </c>
      <c r="Y23" s="7">
        <v>10</v>
      </c>
      <c r="Z23" s="7">
        <v>7.8649000000000004</v>
      </c>
      <c r="AA23" s="7">
        <v>0</v>
      </c>
      <c r="AB23" s="7">
        <v>7.8649000000000004</v>
      </c>
      <c r="AC23" s="7">
        <v>13.000000000000002</v>
      </c>
      <c r="AD23" s="7">
        <v>0</v>
      </c>
      <c r="AE23" s="7">
        <v>0</v>
      </c>
      <c r="AF23" s="7">
        <v>0</v>
      </c>
      <c r="AG23" s="7">
        <v>0</v>
      </c>
      <c r="AH23" s="7">
        <v>5.5135000000000005</v>
      </c>
      <c r="AI23" s="7">
        <v>6.1029320024953213</v>
      </c>
      <c r="AJ23" s="7">
        <v>0</v>
      </c>
      <c r="AK23" s="7">
        <v>9.2162000000000006</v>
      </c>
      <c r="AL23" s="7">
        <v>0</v>
      </c>
      <c r="AM23" s="7">
        <v>16.135101508380153</v>
      </c>
      <c r="AN23" s="7">
        <v>10.540500000000002</v>
      </c>
      <c r="AO23" s="7">
        <v>16.675699999999999</v>
      </c>
      <c r="AP23" s="7">
        <v>0</v>
      </c>
      <c r="AQ23" s="7">
        <v>11.8919</v>
      </c>
      <c r="AR23" s="7">
        <v>6</v>
      </c>
      <c r="AS23" s="7">
        <v>11</v>
      </c>
      <c r="AT23" s="7">
        <v>10.8108</v>
      </c>
      <c r="AU23" s="7">
        <v>0</v>
      </c>
      <c r="AV23" s="7">
        <v>0</v>
      </c>
      <c r="AW23" s="7">
        <v>0</v>
      </c>
      <c r="AX23" s="7">
        <v>9</v>
      </c>
      <c r="AY23" s="7">
        <v>5.9459</v>
      </c>
      <c r="AZ23" s="7">
        <v>0</v>
      </c>
      <c r="BA23" s="7">
        <v>11.918900000000001</v>
      </c>
      <c r="BB23" s="7">
        <v>105.82169519200549</v>
      </c>
      <c r="BC23" s="7">
        <v>6.9729999999999999</v>
      </c>
      <c r="BD23" s="7">
        <v>0</v>
      </c>
      <c r="BE23" s="7">
        <v>0</v>
      </c>
      <c r="BF23" s="7">
        <v>0</v>
      </c>
      <c r="BG23" s="7">
        <v>5</v>
      </c>
      <c r="BH23" s="7">
        <v>7.7838000000000003</v>
      </c>
      <c r="BI23" s="7">
        <v>0</v>
      </c>
      <c r="BJ23" s="7">
        <v>13.368008019230412</v>
      </c>
      <c r="BK23" s="7">
        <v>8</v>
      </c>
      <c r="BL23" s="7">
        <v>7.8649000000000004</v>
      </c>
      <c r="BM23" s="7">
        <v>6</v>
      </c>
      <c r="BN23" s="7">
        <v>0</v>
      </c>
      <c r="BO23" s="7">
        <v>0</v>
      </c>
      <c r="BP23" s="7">
        <v>0</v>
      </c>
      <c r="BQ23" s="7">
        <v>0</v>
      </c>
      <c r="BR23" s="7">
        <v>33.6081</v>
      </c>
      <c r="BS23" s="7">
        <v>0</v>
      </c>
      <c r="BT23" s="7">
        <v>18.486600000000003</v>
      </c>
      <c r="BU23" s="7">
        <v>8.7297650435433489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11.581200000000001</v>
      </c>
      <c r="CB23" s="7">
        <v>0</v>
      </c>
      <c r="CC23" s="7">
        <v>6.4054000000000002</v>
      </c>
      <c r="CD23" s="7">
        <v>7.9460406202545162</v>
      </c>
      <c r="CE23" s="7">
        <v>0</v>
      </c>
      <c r="CF23" s="7">
        <v>0</v>
      </c>
      <c r="CG23" s="7">
        <v>23.648687525838575</v>
      </c>
      <c r="CH23" s="7">
        <v>10.015514062779642</v>
      </c>
      <c r="CI23" s="7">
        <v>10.918900000000001</v>
      </c>
      <c r="CJ23" s="7">
        <v>10</v>
      </c>
      <c r="CK23" s="7">
        <v>0</v>
      </c>
      <c r="CL23" s="7">
        <v>0</v>
      </c>
      <c r="CM23" s="7">
        <v>0</v>
      </c>
      <c r="CN23" s="7">
        <v>0</v>
      </c>
      <c r="CO23" s="7">
        <v>8.1326812227074239</v>
      </c>
      <c r="CP23" s="7">
        <v>6.9786129020000001</v>
      </c>
      <c r="CQ23" s="7">
        <v>0</v>
      </c>
      <c r="CR23" s="7">
        <v>6.7568000000000001</v>
      </c>
      <c r="CS23" s="7">
        <v>5</v>
      </c>
      <c r="CT23" s="7">
        <v>5.3898939488459137</v>
      </c>
      <c r="CU23" s="7">
        <v>0</v>
      </c>
      <c r="CV23" s="7">
        <v>0</v>
      </c>
      <c r="CW23" s="7">
        <v>0</v>
      </c>
      <c r="CX23" s="7">
        <v>13.7567</v>
      </c>
      <c r="CY23" s="7">
        <v>15.689201393644367</v>
      </c>
      <c r="CZ23" s="7">
        <v>13.000001642856194</v>
      </c>
      <c r="DA23" s="7">
        <v>0</v>
      </c>
      <c r="DB23" s="7">
        <v>65.745099439545513</v>
      </c>
      <c r="DC23" s="7">
        <v>0</v>
      </c>
    </row>
    <row r="24" spans="1:107" x14ac:dyDescent="0.25">
      <c r="A24" s="4" t="s">
        <v>150</v>
      </c>
      <c r="B24" s="4" t="s">
        <v>129</v>
      </c>
      <c r="C24" s="4" t="s">
        <v>236</v>
      </c>
      <c r="D24" s="5">
        <v>583.17643368014956</v>
      </c>
      <c r="E24" s="5">
        <v>7.7837999999999994</v>
      </c>
      <c r="F24" s="5">
        <v>8</v>
      </c>
      <c r="G24" s="5">
        <v>5</v>
      </c>
      <c r="H24" s="5">
        <v>0</v>
      </c>
      <c r="I24" s="5">
        <v>6</v>
      </c>
      <c r="J24" s="5">
        <v>5</v>
      </c>
      <c r="K24" s="5">
        <v>7.8649000000000004</v>
      </c>
      <c r="L24" s="5">
        <v>0</v>
      </c>
      <c r="M24" s="5">
        <v>5</v>
      </c>
      <c r="N24" s="5">
        <v>0</v>
      </c>
      <c r="O24" s="5">
        <v>0</v>
      </c>
      <c r="P24" s="5">
        <v>5.4864999999999995</v>
      </c>
      <c r="Q24" s="5">
        <v>14.505788528778925</v>
      </c>
      <c r="R24" s="5">
        <v>13</v>
      </c>
      <c r="S24" s="5">
        <v>0</v>
      </c>
      <c r="T24" s="5">
        <v>12.864799999999999</v>
      </c>
      <c r="U24" s="5">
        <v>0</v>
      </c>
      <c r="V24" s="5">
        <v>5</v>
      </c>
      <c r="W24" s="5">
        <v>0</v>
      </c>
      <c r="X24" s="5">
        <v>10.5406</v>
      </c>
      <c r="Y24" s="5">
        <v>0</v>
      </c>
      <c r="Z24" s="5">
        <v>0</v>
      </c>
      <c r="AA24" s="5">
        <v>0</v>
      </c>
      <c r="AB24" s="5">
        <v>0</v>
      </c>
      <c r="AC24" s="5">
        <v>10.4594</v>
      </c>
      <c r="AD24" s="5">
        <v>0</v>
      </c>
      <c r="AE24" s="5">
        <v>6.8326405483129387</v>
      </c>
      <c r="AF24" s="5">
        <v>7.7114211331318208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18.364886667485472</v>
      </c>
      <c r="AS24" s="5">
        <v>0</v>
      </c>
      <c r="AT24" s="5">
        <v>0</v>
      </c>
      <c r="AU24" s="5">
        <v>0</v>
      </c>
      <c r="AV24" s="5">
        <v>7.4053828038533123</v>
      </c>
      <c r="AW24" s="5">
        <v>8.8108110266172908</v>
      </c>
      <c r="AX24" s="5">
        <v>0</v>
      </c>
      <c r="AY24" s="5">
        <v>0</v>
      </c>
      <c r="AZ24" s="5">
        <v>5.1081080338521145</v>
      </c>
      <c r="BA24" s="5">
        <v>9.9459</v>
      </c>
      <c r="BB24" s="5">
        <v>66.553986089059848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5.8649000000000004</v>
      </c>
      <c r="BI24" s="5">
        <v>0</v>
      </c>
      <c r="BJ24" s="5">
        <v>0</v>
      </c>
      <c r="BK24" s="5">
        <v>5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20.918900000000001</v>
      </c>
      <c r="BS24" s="5">
        <v>0</v>
      </c>
      <c r="BT24" s="5">
        <v>6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5.8918999999999997</v>
      </c>
      <c r="CB24" s="5">
        <v>10.8649</v>
      </c>
      <c r="CC24" s="5">
        <v>5.8649000000000004</v>
      </c>
      <c r="CD24" s="5">
        <v>0</v>
      </c>
      <c r="CE24" s="5">
        <v>0</v>
      </c>
      <c r="CF24" s="5">
        <v>0</v>
      </c>
      <c r="CG24" s="5">
        <v>16.540600000000001</v>
      </c>
      <c r="CH24" s="5">
        <v>7.2702999999999998</v>
      </c>
      <c r="CI24" s="5">
        <v>0</v>
      </c>
      <c r="CJ24" s="5">
        <v>7.1167500935745478</v>
      </c>
      <c r="CK24" s="5">
        <v>0</v>
      </c>
      <c r="CL24" s="5">
        <v>0</v>
      </c>
      <c r="CM24" s="5">
        <v>0</v>
      </c>
      <c r="CN24" s="5">
        <v>0</v>
      </c>
      <c r="CO24" s="5">
        <v>8</v>
      </c>
      <c r="CP24" s="5">
        <v>0</v>
      </c>
      <c r="CQ24" s="5">
        <v>5</v>
      </c>
      <c r="CR24" s="5">
        <v>0</v>
      </c>
      <c r="CS24" s="5">
        <v>5</v>
      </c>
      <c r="CT24" s="5">
        <v>0</v>
      </c>
      <c r="CU24" s="5">
        <v>0</v>
      </c>
      <c r="CV24" s="5">
        <v>6</v>
      </c>
      <c r="CW24" s="5">
        <v>5</v>
      </c>
      <c r="CX24" s="5">
        <v>9.8919080338521148</v>
      </c>
      <c r="CY24" s="5">
        <v>0</v>
      </c>
      <c r="CZ24" s="5">
        <v>10.135101584916338</v>
      </c>
      <c r="DA24" s="5">
        <v>0</v>
      </c>
      <c r="DB24" s="5">
        <v>42.274113253605279</v>
      </c>
      <c r="DC24" s="5">
        <v>0</v>
      </c>
    </row>
    <row r="25" spans="1:107" x14ac:dyDescent="0.25">
      <c r="A25" s="6" t="s">
        <v>150</v>
      </c>
      <c r="B25" s="6" t="s">
        <v>129</v>
      </c>
      <c r="C25" s="6" t="s">
        <v>237</v>
      </c>
      <c r="D25" s="7">
        <v>305.29203155122019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15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6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9.4429298190892084</v>
      </c>
      <c r="AI25" s="7">
        <v>0</v>
      </c>
      <c r="AJ25" s="7">
        <v>0</v>
      </c>
      <c r="AK25" s="7">
        <v>0</v>
      </c>
      <c r="AL25" s="7">
        <v>0</v>
      </c>
      <c r="AM25" s="7">
        <v>9.0811000000000011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8.3097766063630694</v>
      </c>
      <c r="AW25" s="7">
        <v>0</v>
      </c>
      <c r="AX25" s="7">
        <v>0</v>
      </c>
      <c r="AY25" s="7">
        <v>0</v>
      </c>
      <c r="AZ25" s="7">
        <v>0</v>
      </c>
      <c r="BA25" s="7">
        <v>6.9188999999999998</v>
      </c>
      <c r="BB25" s="7">
        <v>16.5</v>
      </c>
      <c r="BC25" s="7">
        <v>6.0606268614706078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7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21.675699999999999</v>
      </c>
      <c r="BS25" s="7">
        <v>0</v>
      </c>
      <c r="BT25" s="7">
        <v>5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9</v>
      </c>
      <c r="CH25" s="7">
        <v>0</v>
      </c>
      <c r="CI25" s="7">
        <v>5.9459999999999997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6.9414103254095574</v>
      </c>
      <c r="DA25" s="7">
        <v>0</v>
      </c>
      <c r="DB25" s="7">
        <v>32.967814078722782</v>
      </c>
      <c r="DC25" s="7">
        <v>0</v>
      </c>
    </row>
    <row r="26" spans="1:107" x14ac:dyDescent="0.25">
      <c r="A26" s="4" t="s">
        <v>150</v>
      </c>
      <c r="B26" s="4" t="s">
        <v>238</v>
      </c>
      <c r="C26" s="4" t="s">
        <v>238</v>
      </c>
      <c r="D26" s="5">
        <v>1130.6463910331586</v>
      </c>
      <c r="E26" s="5">
        <v>14.939200000000001</v>
      </c>
      <c r="F26" s="5">
        <v>26.053989317555065</v>
      </c>
      <c r="G26" s="5">
        <v>0</v>
      </c>
      <c r="H26" s="5">
        <v>8</v>
      </c>
      <c r="I26" s="5">
        <v>7</v>
      </c>
      <c r="J26" s="5">
        <v>8</v>
      </c>
      <c r="K26" s="5">
        <v>9</v>
      </c>
      <c r="L26" s="5">
        <v>6</v>
      </c>
      <c r="M26" s="5">
        <v>8.8377999999999997</v>
      </c>
      <c r="N26" s="5">
        <v>6</v>
      </c>
      <c r="O26" s="5">
        <v>0</v>
      </c>
      <c r="P26" s="5">
        <v>8</v>
      </c>
      <c r="Q26" s="5">
        <v>19.968951278852153</v>
      </c>
      <c r="R26" s="5">
        <v>15.918900000000001</v>
      </c>
      <c r="S26" s="5">
        <v>0</v>
      </c>
      <c r="T26" s="5">
        <v>8.7568000000000001</v>
      </c>
      <c r="U26" s="5">
        <v>0</v>
      </c>
      <c r="V26" s="5">
        <v>7</v>
      </c>
      <c r="W26" s="5">
        <v>15.8108</v>
      </c>
      <c r="X26" s="5">
        <v>19.926303726930584</v>
      </c>
      <c r="Y26" s="5">
        <v>9.8108000000000004</v>
      </c>
      <c r="Z26" s="5">
        <v>5</v>
      </c>
      <c r="AA26" s="5">
        <v>0</v>
      </c>
      <c r="AB26" s="5">
        <v>11.216205185886132</v>
      </c>
      <c r="AC26" s="5">
        <v>5.8</v>
      </c>
      <c r="AD26" s="5">
        <v>0</v>
      </c>
      <c r="AE26" s="5">
        <v>8.8649000000000004</v>
      </c>
      <c r="AF26" s="5">
        <v>8</v>
      </c>
      <c r="AG26" s="5">
        <v>5.9323999999999995</v>
      </c>
      <c r="AH26" s="5">
        <v>10.307237640858391</v>
      </c>
      <c r="AI26" s="5">
        <v>7.0966936993137866</v>
      </c>
      <c r="AJ26" s="5">
        <v>12.8514</v>
      </c>
      <c r="AK26" s="5">
        <v>8</v>
      </c>
      <c r="AL26" s="5">
        <v>0</v>
      </c>
      <c r="AM26" s="5">
        <v>20.301595516431568</v>
      </c>
      <c r="AN26" s="5">
        <v>9.2702320784872718</v>
      </c>
      <c r="AO26" s="5">
        <v>8</v>
      </c>
      <c r="AP26" s="5">
        <v>20.891999999999999</v>
      </c>
      <c r="AQ26" s="5">
        <v>8.8649000000000004</v>
      </c>
      <c r="AR26" s="5">
        <v>21.540500000000002</v>
      </c>
      <c r="AS26" s="5">
        <v>5</v>
      </c>
      <c r="AT26" s="5">
        <v>10.00000014214239</v>
      </c>
      <c r="AU26" s="5">
        <v>5.9188999999999998</v>
      </c>
      <c r="AV26" s="5">
        <v>12.8649</v>
      </c>
      <c r="AW26" s="5">
        <v>0</v>
      </c>
      <c r="AX26" s="5">
        <v>7.8108000000000004</v>
      </c>
      <c r="AY26" s="5">
        <v>8.7297000000000011</v>
      </c>
      <c r="AZ26" s="5">
        <v>8.9999592615005</v>
      </c>
      <c r="BA26" s="5">
        <v>11.054100371052362</v>
      </c>
      <c r="BB26" s="5">
        <v>106.51349204171765</v>
      </c>
      <c r="BC26" s="5">
        <v>9.9595000000000002</v>
      </c>
      <c r="BD26" s="5">
        <v>0</v>
      </c>
      <c r="BE26" s="5">
        <v>5</v>
      </c>
      <c r="BF26" s="5">
        <v>5</v>
      </c>
      <c r="BG26" s="5">
        <v>11.486511033384907</v>
      </c>
      <c r="BH26" s="5">
        <v>11.675699999999999</v>
      </c>
      <c r="BI26" s="5">
        <v>0</v>
      </c>
      <c r="BJ26" s="5">
        <v>5.8649000000000004</v>
      </c>
      <c r="BK26" s="5">
        <v>11.297286290999025</v>
      </c>
      <c r="BL26" s="5">
        <v>5</v>
      </c>
      <c r="BM26" s="5">
        <v>11.528139353076082</v>
      </c>
      <c r="BN26" s="5">
        <v>8.9189000000000007</v>
      </c>
      <c r="BO26" s="5">
        <v>11.8649</v>
      </c>
      <c r="BP26" s="5">
        <v>16.567599999999999</v>
      </c>
      <c r="BQ26" s="5">
        <v>5.2161999999999997</v>
      </c>
      <c r="BR26" s="5">
        <v>38.990505179449144</v>
      </c>
      <c r="BS26" s="5">
        <v>9</v>
      </c>
      <c r="BT26" s="5">
        <v>16</v>
      </c>
      <c r="BU26" s="5">
        <v>6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11</v>
      </c>
      <c r="CB26" s="5">
        <v>0</v>
      </c>
      <c r="CC26" s="5">
        <v>13.783800000000001</v>
      </c>
      <c r="CD26" s="5">
        <v>8.8649000000000004</v>
      </c>
      <c r="CE26" s="5">
        <v>7</v>
      </c>
      <c r="CF26" s="5">
        <v>0</v>
      </c>
      <c r="CG26" s="5">
        <v>17.2973</v>
      </c>
      <c r="CH26" s="5">
        <v>15.594600000000002</v>
      </c>
      <c r="CI26" s="5">
        <v>9</v>
      </c>
      <c r="CJ26" s="5">
        <v>11.5405</v>
      </c>
      <c r="CK26" s="5">
        <v>10</v>
      </c>
      <c r="CL26" s="5">
        <v>9.0728087336244556</v>
      </c>
      <c r="CM26" s="5">
        <v>8</v>
      </c>
      <c r="CN26" s="5">
        <v>8</v>
      </c>
      <c r="CO26" s="5">
        <v>22.2972</v>
      </c>
      <c r="CP26" s="5">
        <v>13.6486</v>
      </c>
      <c r="CQ26" s="5">
        <v>12.948042669993763</v>
      </c>
      <c r="CR26" s="5">
        <v>10.81080995479693</v>
      </c>
      <c r="CS26" s="5">
        <v>6.0811000000000002</v>
      </c>
      <c r="CT26" s="5">
        <v>9</v>
      </c>
      <c r="CU26" s="5">
        <v>0</v>
      </c>
      <c r="CV26" s="5">
        <v>20.743364410175513</v>
      </c>
      <c r="CW26" s="5">
        <v>8.8108000000000004</v>
      </c>
      <c r="CX26" s="5">
        <v>24.40544021617616</v>
      </c>
      <c r="CY26" s="5">
        <v>7</v>
      </c>
      <c r="CZ26" s="5">
        <v>16.206743058767671</v>
      </c>
      <c r="DA26" s="5">
        <v>7.6144728633811605</v>
      </c>
      <c r="DB26" s="5">
        <v>61.885174881345826</v>
      </c>
      <c r="DC26" s="5">
        <v>0</v>
      </c>
    </row>
    <row r="27" spans="1:107" x14ac:dyDescent="0.25">
      <c r="A27" s="6" t="s">
        <v>150</v>
      </c>
      <c r="B27" s="6" t="s">
        <v>239</v>
      </c>
      <c r="C27" s="6" t="s">
        <v>240</v>
      </c>
      <c r="D27" s="7">
        <v>6.5404999999999998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</row>
    <row r="28" spans="1:107" x14ac:dyDescent="0.25">
      <c r="A28" s="4" t="s">
        <v>150</v>
      </c>
      <c r="B28" s="4" t="s">
        <v>241</v>
      </c>
      <c r="C28" s="4" t="s">
        <v>241</v>
      </c>
      <c r="D28" s="5">
        <v>219.88205743967225</v>
      </c>
      <c r="E28" s="5">
        <v>0</v>
      </c>
      <c r="F28" s="5">
        <v>10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5.0873362445414845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7.7298000000000009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9.8377999999999997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49.135164065781495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5</v>
      </c>
      <c r="CY28" s="5">
        <v>0</v>
      </c>
      <c r="CZ28" s="5">
        <v>0</v>
      </c>
      <c r="DA28" s="5">
        <v>0</v>
      </c>
      <c r="DB28" s="5">
        <v>6.999987150270746</v>
      </c>
      <c r="DC28" s="5">
        <v>0</v>
      </c>
    </row>
    <row r="29" spans="1:107" x14ac:dyDescent="0.25">
      <c r="A29" s="6" t="s">
        <v>150</v>
      </c>
      <c r="B29" s="6" t="s">
        <v>242</v>
      </c>
      <c r="C29" s="6" t="s">
        <v>243</v>
      </c>
      <c r="D29" s="7">
        <v>445.11890551881078</v>
      </c>
      <c r="E29" s="7">
        <v>0</v>
      </c>
      <c r="F29" s="7">
        <v>77.149745839712608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24.345945555933305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20.141881095055602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14.270300000000001</v>
      </c>
      <c r="BO29" s="7">
        <v>0</v>
      </c>
      <c r="BP29" s="7">
        <v>0</v>
      </c>
      <c r="BQ29" s="7">
        <v>0</v>
      </c>
      <c r="BR29" s="7">
        <v>39.35791250616014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46.624539069129881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33.5945595731189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138.34851559665364</v>
      </c>
      <c r="DC29" s="7">
        <v>0</v>
      </c>
    </row>
    <row r="30" spans="1:107" x14ac:dyDescent="0.25">
      <c r="A30" s="4" t="s">
        <v>150</v>
      </c>
      <c r="B30" s="4" t="s">
        <v>242</v>
      </c>
      <c r="C30" s="4" t="s">
        <v>244</v>
      </c>
      <c r="D30" s="5">
        <v>889.17142809440054</v>
      </c>
      <c r="E30" s="5">
        <v>6.7568000000000001</v>
      </c>
      <c r="F30" s="5">
        <v>36.227449370347124</v>
      </c>
      <c r="G30" s="5">
        <v>7.4054054476639539</v>
      </c>
      <c r="H30" s="5">
        <v>0</v>
      </c>
      <c r="I30" s="5">
        <v>0</v>
      </c>
      <c r="J30" s="5">
        <v>11.972999999999999</v>
      </c>
      <c r="K30" s="5">
        <v>0</v>
      </c>
      <c r="L30" s="5">
        <v>8.4864999999999995</v>
      </c>
      <c r="M30" s="5">
        <v>5</v>
      </c>
      <c r="N30" s="5">
        <v>0</v>
      </c>
      <c r="O30" s="5">
        <v>0</v>
      </c>
      <c r="P30" s="5">
        <v>8.7568000000000001</v>
      </c>
      <c r="Q30" s="5">
        <v>5.0155953875569654</v>
      </c>
      <c r="R30" s="5">
        <v>0</v>
      </c>
      <c r="S30" s="5">
        <v>0</v>
      </c>
      <c r="T30" s="5">
        <v>0</v>
      </c>
      <c r="U30" s="5">
        <v>7.2702650139264202</v>
      </c>
      <c r="V30" s="5">
        <v>5</v>
      </c>
      <c r="W30" s="5">
        <v>6.7027000000000001</v>
      </c>
      <c r="X30" s="5">
        <v>0</v>
      </c>
      <c r="Y30" s="5">
        <v>7</v>
      </c>
      <c r="Z30" s="5">
        <v>13.621600000000001</v>
      </c>
      <c r="AA30" s="5">
        <v>0</v>
      </c>
      <c r="AB30" s="5">
        <v>0</v>
      </c>
      <c r="AC30" s="5">
        <v>9.7837999999999994</v>
      </c>
      <c r="AD30" s="5">
        <v>0</v>
      </c>
      <c r="AE30" s="5">
        <v>12.756792298301544</v>
      </c>
      <c r="AF30" s="5">
        <v>18.663215159076735</v>
      </c>
      <c r="AG30" s="5">
        <v>11.486486639274581</v>
      </c>
      <c r="AH30" s="5">
        <v>11.850828009981285</v>
      </c>
      <c r="AI30" s="5">
        <v>14.76673849033063</v>
      </c>
      <c r="AJ30" s="5">
        <v>0</v>
      </c>
      <c r="AK30" s="5">
        <v>6.7431000000000001</v>
      </c>
      <c r="AL30" s="5">
        <v>6.5135000000000005</v>
      </c>
      <c r="AM30" s="5">
        <v>0</v>
      </c>
      <c r="AN30" s="5">
        <v>7.428302308172178</v>
      </c>
      <c r="AO30" s="5">
        <v>11.999974974428071</v>
      </c>
      <c r="AP30" s="5">
        <v>25.513538050401987</v>
      </c>
      <c r="AQ30" s="5">
        <v>0</v>
      </c>
      <c r="AR30" s="5">
        <v>15.087886639274581</v>
      </c>
      <c r="AS30" s="5">
        <v>13.455353387799102</v>
      </c>
      <c r="AT30" s="5">
        <v>6.6453836485506663</v>
      </c>
      <c r="AU30" s="5">
        <v>5.7838000000000003</v>
      </c>
      <c r="AV30" s="5">
        <v>0</v>
      </c>
      <c r="AW30" s="5">
        <v>0</v>
      </c>
      <c r="AX30" s="5">
        <v>0</v>
      </c>
      <c r="AY30" s="5">
        <v>15.311915159076731</v>
      </c>
      <c r="AZ30" s="5">
        <v>0</v>
      </c>
      <c r="BA30" s="5">
        <v>14.999974974428071</v>
      </c>
      <c r="BB30" s="5">
        <v>79.436396043283878</v>
      </c>
      <c r="BC30" s="5">
        <v>12.243243587536156</v>
      </c>
      <c r="BD30" s="5">
        <v>0</v>
      </c>
      <c r="BE30" s="5">
        <v>7</v>
      </c>
      <c r="BF30" s="5">
        <v>0</v>
      </c>
      <c r="BG30" s="5">
        <v>12.5405</v>
      </c>
      <c r="BH30" s="5">
        <v>7.4865003039792057</v>
      </c>
      <c r="BI30" s="5">
        <v>0</v>
      </c>
      <c r="BJ30" s="5">
        <v>0</v>
      </c>
      <c r="BK30" s="5">
        <v>6.9999841075080429</v>
      </c>
      <c r="BL30" s="5">
        <v>8.3176184139513065</v>
      </c>
      <c r="BM30" s="5">
        <v>0</v>
      </c>
      <c r="BN30" s="5">
        <v>0</v>
      </c>
      <c r="BO30" s="5">
        <v>0</v>
      </c>
      <c r="BP30" s="5">
        <v>17.872159638178417</v>
      </c>
      <c r="BQ30" s="5">
        <v>0</v>
      </c>
      <c r="BR30" s="5">
        <v>10.918880682071084</v>
      </c>
      <c r="BS30" s="5">
        <v>11.405379116355274</v>
      </c>
      <c r="BT30" s="5">
        <v>34.189103281547681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5.4054054408075247</v>
      </c>
      <c r="CC30" s="5">
        <v>20.405490233174152</v>
      </c>
      <c r="CD30" s="5">
        <v>6</v>
      </c>
      <c r="CE30" s="5">
        <v>11.405440753859633</v>
      </c>
      <c r="CF30" s="5">
        <v>0</v>
      </c>
      <c r="CG30" s="5">
        <v>19.675592328028301</v>
      </c>
      <c r="CH30" s="5">
        <v>0</v>
      </c>
      <c r="CI30" s="5">
        <v>6.7566999999999995</v>
      </c>
      <c r="CJ30" s="5">
        <v>29.392915159076729</v>
      </c>
      <c r="CK30" s="5">
        <v>8.1350999999999996</v>
      </c>
      <c r="CL30" s="5">
        <v>7.5270081612112874</v>
      </c>
      <c r="CM30" s="5">
        <v>0</v>
      </c>
      <c r="CN30" s="5">
        <v>0</v>
      </c>
      <c r="CO30" s="5">
        <v>8.8918999999999997</v>
      </c>
      <c r="CP30" s="5">
        <v>7.2027000000000001</v>
      </c>
      <c r="CQ30" s="5">
        <v>0</v>
      </c>
      <c r="CR30" s="5">
        <v>16.486499999999999</v>
      </c>
      <c r="CS30" s="5">
        <v>14.635100000000001</v>
      </c>
      <c r="CT30" s="5">
        <v>0</v>
      </c>
      <c r="CU30" s="5">
        <v>0</v>
      </c>
      <c r="CV30" s="5">
        <v>0</v>
      </c>
      <c r="CW30" s="5">
        <v>0</v>
      </c>
      <c r="CX30" s="5">
        <v>15.101367398075425</v>
      </c>
      <c r="CY30" s="5">
        <v>13.8108</v>
      </c>
      <c r="CZ30" s="5">
        <v>15.7433</v>
      </c>
      <c r="DA30" s="5">
        <v>10.000024518104347</v>
      </c>
      <c r="DB30" s="5">
        <v>39.999867732427582</v>
      </c>
      <c r="DC30" s="5">
        <v>0</v>
      </c>
    </row>
    <row r="31" spans="1:107" x14ac:dyDescent="0.25">
      <c r="A31" s="6" t="s">
        <v>150</v>
      </c>
      <c r="B31" s="6" t="s">
        <v>242</v>
      </c>
      <c r="C31" s="6" t="s">
        <v>245</v>
      </c>
      <c r="D31" s="7">
        <v>14046.492462466569</v>
      </c>
      <c r="E31" s="7">
        <v>122.66999262393878</v>
      </c>
      <c r="F31" s="7">
        <v>618.08674122310777</v>
      </c>
      <c r="G31" s="7">
        <v>67.155423836822735</v>
      </c>
      <c r="H31" s="7">
        <v>28.972997827090751</v>
      </c>
      <c r="I31" s="7">
        <v>115.83979459415782</v>
      </c>
      <c r="J31" s="7">
        <v>156.45782470567138</v>
      </c>
      <c r="K31" s="7">
        <v>72.43202356392149</v>
      </c>
      <c r="L31" s="7">
        <v>96.263469462473765</v>
      </c>
      <c r="M31" s="7">
        <v>102.08841356754286</v>
      </c>
      <c r="N31" s="7">
        <v>106.52809486779698</v>
      </c>
      <c r="O31" s="7">
        <v>8.0281366625776016</v>
      </c>
      <c r="P31" s="7">
        <v>72.074809369176293</v>
      </c>
      <c r="Q31" s="7">
        <v>362.31370847282278</v>
      </c>
      <c r="R31" s="7">
        <v>192.02911642751397</v>
      </c>
      <c r="S31" s="7">
        <v>0</v>
      </c>
      <c r="T31" s="7">
        <v>100.82032575591744</v>
      </c>
      <c r="U31" s="7">
        <v>108.53855451672298</v>
      </c>
      <c r="V31" s="7">
        <v>72.378500000000003</v>
      </c>
      <c r="W31" s="7">
        <v>175.59373154995251</v>
      </c>
      <c r="X31" s="7">
        <v>257.42837917038042</v>
      </c>
      <c r="Y31" s="7">
        <v>99.44595331537667</v>
      </c>
      <c r="Z31" s="7">
        <v>80.974275094185202</v>
      </c>
      <c r="AA31" s="7">
        <v>56.207139086570372</v>
      </c>
      <c r="AB31" s="7">
        <v>113.39563180248886</v>
      </c>
      <c r="AC31" s="7">
        <v>156.03289268830557</v>
      </c>
      <c r="AD31" s="7">
        <v>86.74859869698561</v>
      </c>
      <c r="AE31" s="7">
        <v>79.466411743162354</v>
      </c>
      <c r="AF31" s="7">
        <v>74.2078181512084</v>
      </c>
      <c r="AG31" s="7">
        <v>126.67827061154773</v>
      </c>
      <c r="AH31" s="7">
        <v>134.32893701662229</v>
      </c>
      <c r="AI31" s="7">
        <v>62.314118201892029</v>
      </c>
      <c r="AJ31" s="7">
        <v>106.25676673264674</v>
      </c>
      <c r="AK31" s="7">
        <v>115.2671225441813</v>
      </c>
      <c r="AL31" s="7">
        <v>71.402715207897785</v>
      </c>
      <c r="AM31" s="7">
        <v>197.56560138548164</v>
      </c>
      <c r="AN31" s="7">
        <v>105.14330230783708</v>
      </c>
      <c r="AO31" s="7">
        <v>206.40769790242081</v>
      </c>
      <c r="AP31" s="7">
        <v>119.17674136730624</v>
      </c>
      <c r="AQ31" s="7">
        <v>147.27047295534695</v>
      </c>
      <c r="AR31" s="7">
        <v>279.6122550885093</v>
      </c>
      <c r="AS31" s="7">
        <v>126.79559305717231</v>
      </c>
      <c r="AT31" s="7">
        <v>152.56914364464168</v>
      </c>
      <c r="AU31" s="7">
        <v>32.361755583073119</v>
      </c>
      <c r="AV31" s="7">
        <v>89.872438107255917</v>
      </c>
      <c r="AW31" s="7">
        <v>48.426827849859627</v>
      </c>
      <c r="AX31" s="7">
        <v>83.229854411487509</v>
      </c>
      <c r="AY31" s="7">
        <v>87.068828704309666</v>
      </c>
      <c r="AZ31" s="7">
        <v>56.436700000000002</v>
      </c>
      <c r="BA31" s="7">
        <v>245.69474075733604</v>
      </c>
      <c r="BB31" s="7">
        <v>1404.5721693692697</v>
      </c>
      <c r="BC31" s="7">
        <v>148.72016473034964</v>
      </c>
      <c r="BD31" s="7">
        <v>29.5135245639655</v>
      </c>
      <c r="BE31" s="7">
        <v>63.088094986260757</v>
      </c>
      <c r="BF31" s="7">
        <v>35.654370455057276</v>
      </c>
      <c r="BG31" s="7">
        <v>89.518325513721919</v>
      </c>
      <c r="BH31" s="7">
        <v>107.94132450552112</v>
      </c>
      <c r="BI31" s="7">
        <v>0</v>
      </c>
      <c r="BJ31" s="7">
        <v>111.1662206141602</v>
      </c>
      <c r="BK31" s="7">
        <v>110.3604415257734</v>
      </c>
      <c r="BL31" s="7">
        <v>39.140922390675129</v>
      </c>
      <c r="BM31" s="7">
        <v>85.973005857831424</v>
      </c>
      <c r="BN31" s="7">
        <v>64.648606128742969</v>
      </c>
      <c r="BO31" s="7">
        <v>94.682750297157554</v>
      </c>
      <c r="BP31" s="7">
        <v>149.70786276181479</v>
      </c>
      <c r="BQ31" s="7">
        <v>66.689070454733951</v>
      </c>
      <c r="BR31" s="7">
        <v>657.46719676180419</v>
      </c>
      <c r="BS31" s="7">
        <v>40.567599999999999</v>
      </c>
      <c r="BT31" s="7">
        <v>251.89004703268731</v>
      </c>
      <c r="BU31" s="7">
        <v>48.326357157061942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122.99329266608036</v>
      </c>
      <c r="CB31" s="7">
        <v>87.700790557507702</v>
      </c>
      <c r="CC31" s="7">
        <v>205.0688147501921</v>
      </c>
      <c r="CD31" s="7">
        <v>65.657806425452279</v>
      </c>
      <c r="CE31" s="7">
        <v>96.996031252088173</v>
      </c>
      <c r="CF31" s="7">
        <v>8</v>
      </c>
      <c r="CG31" s="7">
        <v>230.16214046653633</v>
      </c>
      <c r="CH31" s="7">
        <v>162.83944134165995</v>
      </c>
      <c r="CI31" s="7">
        <v>90.271113472234816</v>
      </c>
      <c r="CJ31" s="7">
        <v>230.37150644639843</v>
      </c>
      <c r="CK31" s="7">
        <v>50.4335744381072</v>
      </c>
      <c r="CL31" s="7">
        <v>70.307376937402196</v>
      </c>
      <c r="CM31" s="7">
        <v>54.894872564104311</v>
      </c>
      <c r="CN31" s="7">
        <v>49.523518134544595</v>
      </c>
      <c r="CO31" s="7">
        <v>153.95082437835293</v>
      </c>
      <c r="CP31" s="7">
        <v>87.476769922948208</v>
      </c>
      <c r="CQ31" s="7">
        <v>163.4342093159791</v>
      </c>
      <c r="CR31" s="7">
        <v>80.746222032180157</v>
      </c>
      <c r="CS31" s="7">
        <v>81.915680646532437</v>
      </c>
      <c r="CT31" s="7">
        <v>115.03131871964956</v>
      </c>
      <c r="CU31" s="7">
        <v>23.9999</v>
      </c>
      <c r="CV31" s="7">
        <v>117.25562012362113</v>
      </c>
      <c r="CW31" s="7">
        <v>134.83971710280113</v>
      </c>
      <c r="CX31" s="7">
        <v>305.15519448843071</v>
      </c>
      <c r="CY31" s="7">
        <v>91.104191781692251</v>
      </c>
      <c r="CZ31" s="7">
        <v>176.29238404267696</v>
      </c>
      <c r="DA31" s="7">
        <v>110.02738122037286</v>
      </c>
      <c r="DB31" s="7">
        <v>1077.7389588816293</v>
      </c>
      <c r="DC31" s="7">
        <v>10.919</v>
      </c>
    </row>
    <row r="32" spans="1:107" x14ac:dyDescent="0.25">
      <c r="A32" s="4" t="s">
        <v>150</v>
      </c>
      <c r="B32" s="4" t="s">
        <v>246</v>
      </c>
      <c r="C32" s="4" t="s">
        <v>247</v>
      </c>
      <c r="D32" s="5">
        <v>77.382309584028761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5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</row>
    <row r="33" spans="1:107" x14ac:dyDescent="0.25">
      <c r="A33" s="6" t="s">
        <v>150</v>
      </c>
      <c r="B33" s="6" t="s">
        <v>246</v>
      </c>
      <c r="C33" s="6" t="s">
        <v>248</v>
      </c>
      <c r="D33" s="7">
        <v>253.99349397558606</v>
      </c>
      <c r="E33" s="7">
        <v>0</v>
      </c>
      <c r="F33" s="7">
        <v>13.499944005906167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7.3960356369717903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10.729683218895394</v>
      </c>
      <c r="AN33" s="7">
        <v>0</v>
      </c>
      <c r="AO33" s="7">
        <v>0</v>
      </c>
      <c r="AP33" s="7">
        <v>0</v>
      </c>
      <c r="AQ33" s="7">
        <v>5.4323999999999995</v>
      </c>
      <c r="AR33" s="7">
        <v>6.6009383031815343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5.6485630038038082</v>
      </c>
      <c r="BB33" s="7">
        <v>12</v>
      </c>
      <c r="BC33" s="7">
        <v>0</v>
      </c>
      <c r="BD33" s="7">
        <v>0</v>
      </c>
      <c r="BE33" s="7">
        <v>5.0686151590767308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12.4594</v>
      </c>
      <c r="BS33" s="7">
        <v>0</v>
      </c>
      <c r="BT33" s="7">
        <v>5.8648830130859864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5.4865000000000004</v>
      </c>
      <c r="CJ33" s="7">
        <v>5.4054050345488047</v>
      </c>
      <c r="CK33" s="7">
        <v>0</v>
      </c>
      <c r="CL33" s="7">
        <v>0</v>
      </c>
      <c r="CM33" s="7">
        <v>0</v>
      </c>
      <c r="CN33" s="7">
        <v>0</v>
      </c>
      <c r="CO33" s="7">
        <v>9.7026000000000003</v>
      </c>
      <c r="CP33" s="7">
        <v>0</v>
      </c>
      <c r="CQ33" s="7">
        <v>6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7.8649000000000004</v>
      </c>
      <c r="CY33" s="7">
        <v>0</v>
      </c>
      <c r="CZ33" s="7">
        <v>9.7027830130859858</v>
      </c>
      <c r="DA33" s="7">
        <v>0</v>
      </c>
      <c r="DB33" s="7">
        <v>8.959362177057109</v>
      </c>
      <c r="DC33" s="7">
        <v>0</v>
      </c>
    </row>
    <row r="34" spans="1:107" x14ac:dyDescent="0.25">
      <c r="D34" s="5">
        <f>SUM(D19:D33)</f>
        <v>22946.183780866708</v>
      </c>
      <c r="E34" s="5">
        <f t="shared" ref="E34:BP34" si="2">SUM(E19:E33)</f>
        <v>169.24449262393878</v>
      </c>
      <c r="F34" s="5">
        <f t="shared" si="2"/>
        <v>1109.147600609713</v>
      </c>
      <c r="G34" s="5">
        <f t="shared" si="2"/>
        <v>108.68244020378086</v>
      </c>
      <c r="H34" s="5">
        <f t="shared" si="2"/>
        <v>61.16219782709075</v>
      </c>
      <c r="I34" s="5">
        <f t="shared" si="2"/>
        <v>151.59652133722545</v>
      </c>
      <c r="J34" s="5">
        <f t="shared" si="2"/>
        <v>207.65769567341331</v>
      </c>
      <c r="K34" s="5">
        <f t="shared" si="2"/>
        <v>102.1077235639215</v>
      </c>
      <c r="L34" s="5">
        <f t="shared" si="2"/>
        <v>149.74999382160559</v>
      </c>
      <c r="M34" s="5">
        <f t="shared" si="2"/>
        <v>149.79110000175285</v>
      </c>
      <c r="N34" s="5">
        <f t="shared" si="2"/>
        <v>140.19715869609433</v>
      </c>
      <c r="O34" s="5">
        <f t="shared" si="2"/>
        <v>8.0281366625776016</v>
      </c>
      <c r="P34" s="5">
        <f t="shared" si="2"/>
        <v>117.33120384491806</v>
      </c>
      <c r="Q34" s="5">
        <f t="shared" si="2"/>
        <v>491.59916164077549</v>
      </c>
      <c r="R34" s="5">
        <f t="shared" si="2"/>
        <v>232.88176061474823</v>
      </c>
      <c r="S34" s="5">
        <f t="shared" si="2"/>
        <v>0</v>
      </c>
      <c r="T34" s="5">
        <f t="shared" si="2"/>
        <v>173.13096117441791</v>
      </c>
      <c r="U34" s="5">
        <f t="shared" si="2"/>
        <v>138.26831953064939</v>
      </c>
      <c r="V34" s="5">
        <f t="shared" si="2"/>
        <v>114.3515</v>
      </c>
      <c r="W34" s="5">
        <f t="shared" si="2"/>
        <v>248.37764581636773</v>
      </c>
      <c r="X34" s="5">
        <f t="shared" si="2"/>
        <v>437.08106302702106</v>
      </c>
      <c r="Y34" s="5">
        <f t="shared" si="2"/>
        <v>213.64320962097798</v>
      </c>
      <c r="Z34" s="5">
        <f t="shared" si="2"/>
        <v>114.3256750941852</v>
      </c>
      <c r="AA34" s="5">
        <f t="shared" si="2"/>
        <v>84.308653363871599</v>
      </c>
      <c r="AB34" s="5">
        <f t="shared" si="2"/>
        <v>187.42629489587068</v>
      </c>
      <c r="AC34" s="5">
        <f t="shared" si="2"/>
        <v>275.38417912251555</v>
      </c>
      <c r="AD34" s="5">
        <f t="shared" si="2"/>
        <v>94.289198696985608</v>
      </c>
      <c r="AE34" s="5">
        <f t="shared" si="2"/>
        <v>134.54241514662883</v>
      </c>
      <c r="AF34" s="5">
        <f t="shared" si="2"/>
        <v>117.39325444341696</v>
      </c>
      <c r="AG34" s="5">
        <f t="shared" si="2"/>
        <v>189.1309296990139</v>
      </c>
      <c r="AH34" s="5">
        <f t="shared" si="2"/>
        <v>208.04387705575726</v>
      </c>
      <c r="AI34" s="5">
        <f t="shared" si="2"/>
        <v>95.325710092097893</v>
      </c>
      <c r="AJ34" s="5">
        <f t="shared" si="2"/>
        <v>142.88522626288145</v>
      </c>
      <c r="AK34" s="5">
        <f t="shared" si="2"/>
        <v>182.92934650287486</v>
      </c>
      <c r="AL34" s="5">
        <f t="shared" si="2"/>
        <v>92.294515207897788</v>
      </c>
      <c r="AM34" s="5">
        <f t="shared" si="2"/>
        <v>316.67787246337718</v>
      </c>
      <c r="AN34" s="5">
        <f t="shared" si="2"/>
        <v>204.72312987804747</v>
      </c>
      <c r="AO34" s="5">
        <f t="shared" si="2"/>
        <v>286.94827287684888</v>
      </c>
      <c r="AP34" s="5">
        <f t="shared" si="2"/>
        <v>239.94192480492114</v>
      </c>
      <c r="AQ34" s="5">
        <f t="shared" si="2"/>
        <v>220.24345786216415</v>
      </c>
      <c r="AR34" s="5">
        <f t="shared" si="2"/>
        <v>411.80321630080709</v>
      </c>
      <c r="AS34" s="5">
        <f t="shared" si="2"/>
        <v>177.92668460883948</v>
      </c>
      <c r="AT34" s="5">
        <f t="shared" si="2"/>
        <v>214.75902098233473</v>
      </c>
      <c r="AU34" s="5">
        <f t="shared" si="2"/>
        <v>54.929355583073118</v>
      </c>
      <c r="AV34" s="5">
        <f t="shared" si="2"/>
        <v>147.6551744763841</v>
      </c>
      <c r="AW34" s="5">
        <f t="shared" si="2"/>
        <v>63.561938876476916</v>
      </c>
      <c r="AX34" s="5">
        <f t="shared" si="2"/>
        <v>133.00012723008223</v>
      </c>
      <c r="AY34" s="5">
        <f t="shared" si="2"/>
        <v>177.39421404786469</v>
      </c>
      <c r="AZ34" s="5">
        <f t="shared" si="2"/>
        <v>80.409667295352619</v>
      </c>
      <c r="BA34" s="5">
        <f t="shared" si="2"/>
        <v>364.39056220836392</v>
      </c>
      <c r="BB34" s="5">
        <f t="shared" si="2"/>
        <v>2051.4080491760851</v>
      </c>
      <c r="BC34" s="5">
        <f t="shared" si="2"/>
        <v>232.62618854728004</v>
      </c>
      <c r="BD34" s="5">
        <f t="shared" si="2"/>
        <v>29.5135245639655</v>
      </c>
      <c r="BE34" s="5">
        <f t="shared" si="2"/>
        <v>80.156710145337485</v>
      </c>
      <c r="BF34" s="5">
        <f t="shared" si="2"/>
        <v>47.843283920496859</v>
      </c>
      <c r="BG34" s="5">
        <f t="shared" si="2"/>
        <v>139.92373654710684</v>
      </c>
      <c r="BH34" s="5">
        <f t="shared" si="2"/>
        <v>172.73879786639034</v>
      </c>
      <c r="BI34" s="5">
        <f t="shared" si="2"/>
        <v>0</v>
      </c>
      <c r="BJ34" s="5">
        <f t="shared" si="2"/>
        <v>130.3991286333906</v>
      </c>
      <c r="BK34" s="5">
        <f t="shared" si="2"/>
        <v>171.1981362973558</v>
      </c>
      <c r="BL34" s="5">
        <f t="shared" si="2"/>
        <v>66.161286481194438</v>
      </c>
      <c r="BM34" s="5">
        <f t="shared" si="2"/>
        <v>115.50114521090751</v>
      </c>
      <c r="BN34" s="5">
        <f t="shared" si="2"/>
        <v>98.540506128742976</v>
      </c>
      <c r="BO34" s="5">
        <f t="shared" si="2"/>
        <v>120.42727690346727</v>
      </c>
      <c r="BP34" s="5">
        <f t="shared" si="2"/>
        <v>247.3368223999932</v>
      </c>
      <c r="BQ34" s="5">
        <f t="shared" ref="BQ34:DC34" si="3">SUM(BQ19:BQ33)</f>
        <v>89.202602670846005</v>
      </c>
      <c r="BR34" s="5">
        <f t="shared" si="3"/>
        <v>958.2382558967995</v>
      </c>
      <c r="BS34" s="5">
        <f t="shared" si="3"/>
        <v>66.972979116355276</v>
      </c>
      <c r="BT34" s="5">
        <f t="shared" si="3"/>
        <v>448.18368335311277</v>
      </c>
      <c r="BU34" s="5">
        <f t="shared" si="3"/>
        <v>88.002022200605296</v>
      </c>
      <c r="BV34" s="5">
        <f t="shared" si="3"/>
        <v>0</v>
      </c>
      <c r="BW34" s="5">
        <f t="shared" si="3"/>
        <v>0</v>
      </c>
      <c r="BX34" s="5">
        <f t="shared" si="3"/>
        <v>0</v>
      </c>
      <c r="BY34" s="5">
        <f t="shared" si="3"/>
        <v>0</v>
      </c>
      <c r="BZ34" s="5">
        <f t="shared" si="3"/>
        <v>0</v>
      </c>
      <c r="CA34" s="5">
        <f t="shared" si="3"/>
        <v>185.68264141223108</v>
      </c>
      <c r="CB34" s="5">
        <f t="shared" si="3"/>
        <v>138.18056104185857</v>
      </c>
      <c r="CC34" s="5">
        <f t="shared" si="3"/>
        <v>292.73206600987459</v>
      </c>
      <c r="CD34" s="5">
        <f t="shared" si="3"/>
        <v>103.22547140483861</v>
      </c>
      <c r="CE34" s="5">
        <f t="shared" si="3"/>
        <v>145.56897200594781</v>
      </c>
      <c r="CF34" s="5">
        <f t="shared" si="3"/>
        <v>8</v>
      </c>
      <c r="CG34" s="5">
        <f t="shared" si="3"/>
        <v>449.56061923264645</v>
      </c>
      <c r="CH34" s="5">
        <f t="shared" si="3"/>
        <v>244.48892995216261</v>
      </c>
      <c r="CI34" s="5">
        <f t="shared" si="3"/>
        <v>158.84521930524156</v>
      </c>
      <c r="CJ34" s="5">
        <f t="shared" si="3"/>
        <v>392.73908215355959</v>
      </c>
      <c r="CK34" s="5">
        <f t="shared" si="3"/>
        <v>79.757806855484432</v>
      </c>
      <c r="CL34" s="5">
        <f t="shared" si="3"/>
        <v>103.25852612925085</v>
      </c>
      <c r="CM34" s="5">
        <f t="shared" si="3"/>
        <v>62.894872564104311</v>
      </c>
      <c r="CN34" s="5">
        <f t="shared" si="3"/>
        <v>70.2533181345446</v>
      </c>
      <c r="CO34" s="5">
        <f t="shared" si="3"/>
        <v>235.18461662767763</v>
      </c>
      <c r="CP34" s="5">
        <f t="shared" si="3"/>
        <v>148.22568282494819</v>
      </c>
      <c r="CQ34" s="5">
        <f t="shared" si="3"/>
        <v>202.08495198597285</v>
      </c>
      <c r="CR34" s="5">
        <f t="shared" si="3"/>
        <v>134.96249688163425</v>
      </c>
      <c r="CS34" s="5">
        <f t="shared" si="3"/>
        <v>147.57639430722656</v>
      </c>
      <c r="CT34" s="5">
        <f t="shared" si="3"/>
        <v>145.09691266849546</v>
      </c>
      <c r="CU34" s="5">
        <f t="shared" si="3"/>
        <v>29.9999</v>
      </c>
      <c r="CV34" s="5">
        <f t="shared" si="3"/>
        <v>199.89863120291554</v>
      </c>
      <c r="CW34" s="5">
        <f t="shared" si="3"/>
        <v>173.39371710280113</v>
      </c>
      <c r="CX34" s="5">
        <f t="shared" si="3"/>
        <v>439.33101013653442</v>
      </c>
      <c r="CY34" s="5">
        <f t="shared" si="3"/>
        <v>157.84736815929105</v>
      </c>
      <c r="CZ34" s="5">
        <f t="shared" si="3"/>
        <v>313.73503051795109</v>
      </c>
      <c r="DA34" s="5">
        <f t="shared" si="3"/>
        <v>133.45268962847567</v>
      </c>
      <c r="DB34" s="5">
        <f t="shared" si="3"/>
        <v>1913.5892131328997</v>
      </c>
      <c r="DC34" s="5">
        <f t="shared" si="3"/>
        <v>10.919</v>
      </c>
    </row>
    <row r="36" spans="1:107" x14ac:dyDescent="0.25">
      <c r="A36" s="9" t="s">
        <v>151</v>
      </c>
      <c r="B36" s="9"/>
      <c r="C36" s="9"/>
      <c r="D36" s="9"/>
    </row>
    <row r="37" spans="1:107" x14ac:dyDescent="0.25">
      <c r="A37" t="s">
        <v>152</v>
      </c>
    </row>
    <row r="38" spans="1:107" x14ac:dyDescent="0.25">
      <c r="A38" t="s">
        <v>153</v>
      </c>
    </row>
    <row r="39" spans="1:107" x14ac:dyDescent="0.25">
      <c r="A39" t="s">
        <v>154</v>
      </c>
    </row>
    <row r="40" spans="1:107" x14ac:dyDescent="0.25">
      <c r="A40" t="s">
        <v>249</v>
      </c>
    </row>
    <row r="41" spans="1:107" x14ac:dyDescent="0.25">
      <c r="A41" t="s">
        <v>156</v>
      </c>
    </row>
    <row r="42" spans="1:107" x14ac:dyDescent="0.25">
      <c r="A42" t="s">
        <v>250</v>
      </c>
    </row>
    <row r="43" spans="1:107" x14ac:dyDescent="0.25">
      <c r="A43" t="s">
        <v>156</v>
      </c>
    </row>
    <row r="44" spans="1:107" x14ac:dyDescent="0.25">
      <c r="A44" t="s">
        <v>158</v>
      </c>
    </row>
    <row r="46" spans="1:107" x14ac:dyDescent="0.25">
      <c r="A46" t="s">
        <v>159</v>
      </c>
      <c r="B46" t="s">
        <v>251</v>
      </c>
    </row>
    <row r="47" spans="1:107" x14ac:dyDescent="0.25">
      <c r="A47" t="s">
        <v>156</v>
      </c>
      <c r="B47" t="s">
        <v>252</v>
      </c>
    </row>
    <row r="48" spans="1:107" x14ac:dyDescent="0.25">
      <c r="A48" t="s">
        <v>156</v>
      </c>
      <c r="B48" t="s">
        <v>253</v>
      </c>
    </row>
    <row r="49" spans="1:2" x14ac:dyDescent="0.25">
      <c r="A49" t="s">
        <v>156</v>
      </c>
      <c r="B49" t="s">
        <v>254</v>
      </c>
    </row>
    <row r="50" spans="1:2" x14ac:dyDescent="0.25">
      <c r="A50" t="s">
        <v>156</v>
      </c>
      <c r="B50" t="s">
        <v>255</v>
      </c>
    </row>
    <row r="51" spans="1:2" x14ac:dyDescent="0.25">
      <c r="A51" t="s">
        <v>156</v>
      </c>
      <c r="B51" t="s">
        <v>256</v>
      </c>
    </row>
    <row r="52" spans="1:2" x14ac:dyDescent="0.25">
      <c r="A52" t="s">
        <v>156</v>
      </c>
      <c r="B52" t="s">
        <v>257</v>
      </c>
    </row>
    <row r="53" spans="1:2" x14ac:dyDescent="0.25">
      <c r="A53" t="s">
        <v>156</v>
      </c>
      <c r="B53" t="s">
        <v>258</v>
      </c>
    </row>
    <row r="54" spans="1:2" x14ac:dyDescent="0.25">
      <c r="A54" t="s">
        <v>156</v>
      </c>
      <c r="B54" t="s">
        <v>166</v>
      </c>
    </row>
    <row r="55" spans="1:2" x14ac:dyDescent="0.25">
      <c r="A55" t="s">
        <v>156</v>
      </c>
      <c r="B55" t="s">
        <v>259</v>
      </c>
    </row>
    <row r="56" spans="1:2" x14ac:dyDescent="0.25">
      <c r="A56" t="s">
        <v>156</v>
      </c>
      <c r="B56" t="s">
        <v>260</v>
      </c>
    </row>
    <row r="57" spans="1:2" x14ac:dyDescent="0.25">
      <c r="A57" t="s">
        <v>156</v>
      </c>
      <c r="B57" t="s">
        <v>261</v>
      </c>
    </row>
    <row r="58" spans="1:2" x14ac:dyDescent="0.25">
      <c r="A58" t="s">
        <v>156</v>
      </c>
      <c r="B58" t="s">
        <v>262</v>
      </c>
    </row>
    <row r="59" spans="1:2" x14ac:dyDescent="0.25">
      <c r="A59" t="s">
        <v>156</v>
      </c>
      <c r="B59" t="s">
        <v>263</v>
      </c>
    </row>
    <row r="60" spans="1:2" x14ac:dyDescent="0.25">
      <c r="A60" t="s">
        <v>156</v>
      </c>
      <c r="B60" t="s">
        <v>264</v>
      </c>
    </row>
    <row r="61" spans="1:2" x14ac:dyDescent="0.25">
      <c r="A61" t="s">
        <v>156</v>
      </c>
      <c r="B61" t="s">
        <v>265</v>
      </c>
    </row>
    <row r="62" spans="1:2" x14ac:dyDescent="0.25">
      <c r="A62" t="s">
        <v>156</v>
      </c>
      <c r="B62" t="s">
        <v>266</v>
      </c>
    </row>
    <row r="63" spans="1:2" x14ac:dyDescent="0.25">
      <c r="A63" t="s">
        <v>156</v>
      </c>
      <c r="B63" t="s">
        <v>267</v>
      </c>
    </row>
    <row r="65" spans="1:2" x14ac:dyDescent="0.25">
      <c r="A65" t="s">
        <v>198</v>
      </c>
      <c r="B65" t="s">
        <v>199</v>
      </c>
    </row>
  </sheetData>
  <mergeCells count="2">
    <mergeCell ref="A1:DC1"/>
    <mergeCell ref="A36:D36"/>
  </mergeCell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7CC1-7DF9-41EB-A77D-516B8A2C2ACD}">
  <dimension ref="A1:DC180"/>
  <sheetViews>
    <sheetView topLeftCell="A62" workbookViewId="0">
      <selection activeCell="D105" sqref="D105"/>
    </sheetView>
  </sheetViews>
  <sheetFormatPr defaultRowHeight="15" x14ac:dyDescent="0.25"/>
  <cols>
    <col min="1" max="1" width="10" customWidth="1"/>
    <col min="2" max="3" width="40" customWidth="1"/>
    <col min="4" max="5" width="18" customWidth="1"/>
    <col min="6" max="7" width="17" customWidth="1"/>
    <col min="8" max="9" width="10" customWidth="1"/>
    <col min="10" max="11" width="18" customWidth="1"/>
    <col min="12" max="12" width="12" customWidth="1"/>
    <col min="13" max="14" width="18" customWidth="1"/>
    <col min="15" max="16" width="17" customWidth="1"/>
    <col min="17" max="18" width="18" customWidth="1"/>
    <col min="19" max="19" width="10" customWidth="1"/>
    <col min="20" max="20" width="18" customWidth="1"/>
    <col min="21" max="21" width="17" customWidth="1"/>
    <col min="22" max="25" width="18" customWidth="1"/>
    <col min="26" max="27" width="17" customWidth="1"/>
    <col min="28" max="28" width="18" customWidth="1"/>
    <col min="29" max="29" width="17" customWidth="1"/>
    <col min="30" max="31" width="18" customWidth="1"/>
    <col min="32" max="32" width="10" customWidth="1"/>
    <col min="33" max="40" width="18" customWidth="1"/>
    <col min="41" max="41" width="10" customWidth="1"/>
    <col min="42" max="42" width="11" customWidth="1"/>
    <col min="43" max="45" width="18" customWidth="1"/>
    <col min="46" max="46" width="10" customWidth="1"/>
    <col min="47" max="47" width="17" customWidth="1"/>
    <col min="48" max="50" width="18" customWidth="1"/>
    <col min="51" max="51" width="17" customWidth="1"/>
    <col min="52" max="55" width="18" customWidth="1"/>
    <col min="56" max="56" width="10" customWidth="1"/>
    <col min="57" max="57" width="16" customWidth="1"/>
    <col min="58" max="58" width="10" customWidth="1"/>
    <col min="59" max="59" width="17" customWidth="1"/>
    <col min="60" max="60" width="18" customWidth="1"/>
    <col min="61" max="62" width="10" customWidth="1"/>
    <col min="63" max="63" width="17" customWidth="1"/>
    <col min="64" max="64" width="10" customWidth="1"/>
    <col min="65" max="67" width="18" customWidth="1"/>
    <col min="68" max="68" width="17" customWidth="1"/>
    <col min="69" max="72" width="18" customWidth="1"/>
    <col min="73" max="73" width="17" customWidth="1"/>
    <col min="74" max="78" width="10" customWidth="1"/>
    <col min="79" max="79" width="18" customWidth="1"/>
    <col min="80" max="80" width="16" customWidth="1"/>
    <col min="81" max="83" width="18" customWidth="1"/>
    <col min="84" max="84" width="10" customWidth="1"/>
    <col min="85" max="89" width="18" customWidth="1"/>
    <col min="90" max="90" width="17" customWidth="1"/>
    <col min="91" max="95" width="18" customWidth="1"/>
    <col min="96" max="96" width="17" customWidth="1"/>
    <col min="97" max="98" width="18" customWidth="1"/>
    <col min="99" max="99" width="10" customWidth="1"/>
    <col min="100" max="106" width="18" customWidth="1"/>
    <col min="107" max="110" width="10" customWidth="1"/>
  </cols>
  <sheetData>
    <row r="1" spans="1:10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</row>
    <row r="2" spans="1:107" ht="45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3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  <c r="BU2" s="3" t="s">
        <v>73</v>
      </c>
      <c r="BV2" s="3" t="s">
        <v>74</v>
      </c>
      <c r="BW2" s="3" t="s">
        <v>75</v>
      </c>
      <c r="BX2" s="3" t="s">
        <v>76</v>
      </c>
      <c r="BY2" s="3" t="s">
        <v>77</v>
      </c>
      <c r="BZ2" s="3" t="s">
        <v>78</v>
      </c>
      <c r="CA2" s="3" t="s">
        <v>79</v>
      </c>
      <c r="CB2" s="3" t="s">
        <v>80</v>
      </c>
      <c r="CC2" s="3" t="s">
        <v>81</v>
      </c>
      <c r="CD2" s="3" t="s">
        <v>82</v>
      </c>
      <c r="CE2" s="3" t="s">
        <v>83</v>
      </c>
      <c r="CF2" s="3" t="s">
        <v>84</v>
      </c>
      <c r="CG2" s="3" t="s">
        <v>85</v>
      </c>
      <c r="CH2" s="3" t="s">
        <v>86</v>
      </c>
      <c r="CI2" s="3" t="s">
        <v>87</v>
      </c>
      <c r="CJ2" s="3" t="s">
        <v>88</v>
      </c>
      <c r="CK2" s="3" t="s">
        <v>89</v>
      </c>
      <c r="CL2" s="3" t="s">
        <v>90</v>
      </c>
      <c r="CM2" s="3" t="s">
        <v>91</v>
      </c>
      <c r="CN2" s="3" t="s">
        <v>92</v>
      </c>
      <c r="CO2" s="3" t="s">
        <v>93</v>
      </c>
      <c r="CP2" s="3" t="s">
        <v>94</v>
      </c>
      <c r="CQ2" s="3" t="s">
        <v>95</v>
      </c>
      <c r="CR2" s="3" t="s">
        <v>96</v>
      </c>
      <c r="CS2" s="3" t="s">
        <v>97</v>
      </c>
      <c r="CT2" s="3" t="s">
        <v>98</v>
      </c>
      <c r="CU2" s="3" t="s">
        <v>99</v>
      </c>
      <c r="CV2" s="3" t="s">
        <v>100</v>
      </c>
      <c r="CW2" s="3" t="s">
        <v>101</v>
      </c>
      <c r="CX2" s="3" t="s">
        <v>102</v>
      </c>
      <c r="CY2" s="3" t="s">
        <v>103</v>
      </c>
      <c r="CZ2" s="3" t="s">
        <v>104</v>
      </c>
      <c r="DA2" s="3" t="s">
        <v>105</v>
      </c>
      <c r="DB2" s="3" t="s">
        <v>106</v>
      </c>
      <c r="DC2" s="3" t="s">
        <v>107</v>
      </c>
    </row>
    <row r="3" spans="1:107" x14ac:dyDescent="0.25">
      <c r="A3" s="4" t="s">
        <v>108</v>
      </c>
      <c r="B3" s="4" t="s">
        <v>109</v>
      </c>
      <c r="C3" s="4" t="s">
        <v>268</v>
      </c>
      <c r="D3" s="5">
        <v>6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0</v>
      </c>
      <c r="CO3" s="5">
        <v>0</v>
      </c>
      <c r="CP3" s="5">
        <v>0</v>
      </c>
      <c r="CQ3" s="5">
        <v>0</v>
      </c>
      <c r="CR3" s="5">
        <v>0</v>
      </c>
      <c r="CS3" s="5">
        <v>0</v>
      </c>
      <c r="CT3" s="5">
        <v>0</v>
      </c>
      <c r="CU3" s="5">
        <v>0</v>
      </c>
      <c r="CV3" s="5">
        <v>0</v>
      </c>
      <c r="CW3" s="5">
        <v>0</v>
      </c>
      <c r="CX3" s="5">
        <v>0</v>
      </c>
      <c r="CY3" s="5">
        <v>0</v>
      </c>
      <c r="CZ3" s="5">
        <v>0</v>
      </c>
      <c r="DA3" s="5">
        <v>0</v>
      </c>
      <c r="DB3" s="5">
        <v>0</v>
      </c>
      <c r="DC3" s="5">
        <v>0</v>
      </c>
    </row>
    <row r="4" spans="1:107" x14ac:dyDescent="0.25">
      <c r="A4" s="6" t="s">
        <v>108</v>
      </c>
      <c r="B4" s="6" t="s">
        <v>129</v>
      </c>
      <c r="C4" s="6" t="s">
        <v>269</v>
      </c>
      <c r="D4" s="7">
        <v>17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</row>
    <row r="5" spans="1:107" x14ac:dyDescent="0.25">
      <c r="A5" s="4" t="s">
        <v>108</v>
      </c>
      <c r="B5" s="4" t="s">
        <v>270</v>
      </c>
      <c r="C5" s="4" t="s">
        <v>271</v>
      </c>
      <c r="D5" s="5">
        <v>17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0</v>
      </c>
      <c r="CX5" s="5">
        <v>0</v>
      </c>
      <c r="CY5" s="5">
        <v>0</v>
      </c>
      <c r="CZ5" s="5">
        <v>0</v>
      </c>
      <c r="DA5" s="5">
        <v>0</v>
      </c>
      <c r="DB5" s="5">
        <v>0</v>
      </c>
      <c r="DC5" s="5">
        <v>0</v>
      </c>
    </row>
    <row r="6" spans="1:107" x14ac:dyDescent="0.25">
      <c r="A6" s="6" t="s">
        <v>108</v>
      </c>
      <c r="B6" s="6" t="s">
        <v>270</v>
      </c>
      <c r="C6" s="6" t="s">
        <v>272</v>
      </c>
      <c r="D6" s="7">
        <v>248.7687962014773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5.1081000000000003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5.2972999999999999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7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</row>
    <row r="7" spans="1:107" x14ac:dyDescent="0.25">
      <c r="A7" s="4" t="s">
        <v>108</v>
      </c>
      <c r="B7" s="4" t="s">
        <v>270</v>
      </c>
      <c r="C7" s="4" t="s">
        <v>273</v>
      </c>
      <c r="D7" s="5">
        <v>23.087338303181532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</row>
    <row r="8" spans="1:107" x14ac:dyDescent="0.25">
      <c r="A8" s="6" t="s">
        <v>108</v>
      </c>
      <c r="B8" s="6" t="s">
        <v>270</v>
      </c>
      <c r="C8" s="6" t="s">
        <v>274</v>
      </c>
      <c r="D8" s="7">
        <v>95.978813474734864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5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</row>
    <row r="9" spans="1:107" x14ac:dyDescent="0.25">
      <c r="A9" s="4" t="s">
        <v>108</v>
      </c>
      <c r="B9" s="4" t="s">
        <v>275</v>
      </c>
      <c r="C9" s="4" t="s">
        <v>276</v>
      </c>
      <c r="D9" s="5">
        <v>356.21619999999996</v>
      </c>
      <c r="E9" s="5">
        <v>5</v>
      </c>
      <c r="F9" s="5">
        <v>9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5</v>
      </c>
      <c r="R9" s="5">
        <v>0</v>
      </c>
      <c r="S9" s="5">
        <v>0</v>
      </c>
      <c r="T9" s="5">
        <v>5</v>
      </c>
      <c r="U9" s="5">
        <v>0</v>
      </c>
      <c r="V9" s="5">
        <v>0</v>
      </c>
      <c r="W9" s="5">
        <v>0</v>
      </c>
      <c r="X9" s="5">
        <v>5</v>
      </c>
      <c r="Y9" s="5">
        <v>0</v>
      </c>
      <c r="Z9" s="5">
        <v>0</v>
      </c>
      <c r="AA9" s="5">
        <v>0</v>
      </c>
      <c r="AB9" s="5">
        <v>0</v>
      </c>
      <c r="AC9" s="5">
        <v>7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12</v>
      </c>
      <c r="AN9" s="5">
        <v>0</v>
      </c>
      <c r="AO9" s="5">
        <v>9</v>
      </c>
      <c r="AP9" s="5">
        <v>0</v>
      </c>
      <c r="AQ9" s="5">
        <v>5</v>
      </c>
      <c r="AR9" s="5">
        <v>6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7</v>
      </c>
      <c r="BB9" s="5">
        <v>36.8108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6</v>
      </c>
      <c r="BL9" s="5">
        <v>0</v>
      </c>
      <c r="BM9" s="5">
        <v>0</v>
      </c>
      <c r="BN9" s="5">
        <v>7</v>
      </c>
      <c r="BO9" s="5">
        <v>0</v>
      </c>
      <c r="BP9" s="5">
        <v>6</v>
      </c>
      <c r="BQ9" s="5">
        <v>0</v>
      </c>
      <c r="BR9" s="5">
        <v>16</v>
      </c>
      <c r="BS9" s="5">
        <v>0</v>
      </c>
      <c r="BT9" s="5">
        <v>9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7</v>
      </c>
      <c r="CB9" s="5">
        <v>0</v>
      </c>
      <c r="CC9" s="5">
        <v>5</v>
      </c>
      <c r="CD9" s="5">
        <v>6</v>
      </c>
      <c r="CE9" s="5">
        <v>0</v>
      </c>
      <c r="CF9" s="5">
        <v>0</v>
      </c>
      <c r="CG9" s="5">
        <v>5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6</v>
      </c>
      <c r="CW9" s="5">
        <v>0</v>
      </c>
      <c r="CX9" s="5">
        <v>0</v>
      </c>
      <c r="CY9" s="5">
        <v>0</v>
      </c>
      <c r="CZ9" s="5">
        <v>11</v>
      </c>
      <c r="DA9" s="5">
        <v>0</v>
      </c>
      <c r="DB9" s="5">
        <v>21</v>
      </c>
      <c r="DC9" s="5">
        <v>0</v>
      </c>
    </row>
    <row r="10" spans="1:107" x14ac:dyDescent="0.25">
      <c r="A10" s="6" t="s">
        <v>108</v>
      </c>
      <c r="B10" s="6" t="s">
        <v>275</v>
      </c>
      <c r="C10" s="6" t="s">
        <v>277</v>
      </c>
      <c r="D10" s="7">
        <v>327.70277629718368</v>
      </c>
      <c r="E10" s="7">
        <v>0</v>
      </c>
      <c r="F10" s="7">
        <v>12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7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5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5</v>
      </c>
      <c r="AN10" s="7">
        <v>0</v>
      </c>
      <c r="AO10" s="7">
        <v>0</v>
      </c>
      <c r="AP10" s="7">
        <v>5</v>
      </c>
      <c r="AQ10" s="7">
        <v>0</v>
      </c>
      <c r="AR10" s="7">
        <v>7.8108000000000004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36.675676297183713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15</v>
      </c>
      <c r="BS10" s="7">
        <v>0</v>
      </c>
      <c r="BT10" s="7">
        <v>7.6757000000000009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6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5</v>
      </c>
      <c r="CW10" s="7">
        <v>5</v>
      </c>
      <c r="CX10" s="7">
        <v>0</v>
      </c>
      <c r="CY10" s="7">
        <v>0</v>
      </c>
      <c r="CZ10" s="7">
        <v>8</v>
      </c>
      <c r="DA10" s="7">
        <v>0</v>
      </c>
      <c r="DB10" s="7">
        <v>34</v>
      </c>
      <c r="DC10" s="7">
        <v>0</v>
      </c>
    </row>
    <row r="11" spans="1:107" x14ac:dyDescent="0.25">
      <c r="A11" s="4" t="s">
        <v>108</v>
      </c>
      <c r="B11" s="4" t="s">
        <v>278</v>
      </c>
      <c r="C11" s="4" t="s">
        <v>279</v>
      </c>
      <c r="D11" s="5">
        <v>108.71972933155986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13.94618515283843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19.973500000000001</v>
      </c>
      <c r="DC11" s="5">
        <v>0</v>
      </c>
    </row>
    <row r="12" spans="1:107" x14ac:dyDescent="0.25">
      <c r="A12" s="6" t="s">
        <v>108</v>
      </c>
      <c r="B12" s="6" t="s">
        <v>278</v>
      </c>
      <c r="C12" s="6" t="s">
        <v>280</v>
      </c>
      <c r="D12" s="7">
        <v>161.61360760023365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5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5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5</v>
      </c>
      <c r="AS12" s="7">
        <v>5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5</v>
      </c>
      <c r="AZ12" s="7">
        <v>0</v>
      </c>
      <c r="BA12" s="7">
        <v>5.8108000000000004</v>
      </c>
      <c r="BB12" s="7">
        <v>37.831618885441088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9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7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5</v>
      </c>
      <c r="DC12" s="7">
        <v>0</v>
      </c>
    </row>
    <row r="13" spans="1:107" x14ac:dyDescent="0.25">
      <c r="A13" s="4" t="s">
        <v>108</v>
      </c>
      <c r="B13" s="4" t="s">
        <v>281</v>
      </c>
      <c r="C13" s="4" t="s">
        <v>282</v>
      </c>
      <c r="D13" s="5">
        <v>169.641643453744</v>
      </c>
      <c r="E13" s="5">
        <v>0</v>
      </c>
      <c r="F13" s="5">
        <v>9.4593928098960287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5.221467509863098</v>
      </c>
      <c r="O13" s="5">
        <v>0</v>
      </c>
      <c r="P13" s="5">
        <v>0</v>
      </c>
      <c r="Q13" s="5">
        <v>5.8649000000000004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5.6486007722490754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5.9730080747135528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6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6.5945999999999998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6.8108000000000004</v>
      </c>
      <c r="CU13" s="5">
        <v>0</v>
      </c>
      <c r="CV13" s="5">
        <v>0</v>
      </c>
      <c r="CW13" s="5">
        <v>0</v>
      </c>
      <c r="CX13" s="5">
        <v>9</v>
      </c>
      <c r="CY13" s="5">
        <v>0</v>
      </c>
      <c r="CZ13" s="5">
        <v>6</v>
      </c>
      <c r="DA13" s="5">
        <v>0</v>
      </c>
      <c r="DB13" s="5">
        <v>0</v>
      </c>
      <c r="DC13" s="5">
        <v>0</v>
      </c>
    </row>
    <row r="14" spans="1:107" x14ac:dyDescent="0.25">
      <c r="A14" s="6" t="s">
        <v>108</v>
      </c>
      <c r="B14" s="6" t="s">
        <v>148</v>
      </c>
      <c r="C14" s="6" t="s">
        <v>283</v>
      </c>
      <c r="D14" s="7">
        <v>957.24463803013862</v>
      </c>
      <c r="E14" s="7">
        <v>0</v>
      </c>
      <c r="F14" s="7">
        <v>79.230486025068217</v>
      </c>
      <c r="G14" s="7">
        <v>0</v>
      </c>
      <c r="H14" s="7">
        <v>10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23</v>
      </c>
      <c r="Q14" s="7">
        <v>37.700000000000003</v>
      </c>
      <c r="R14" s="7">
        <v>17</v>
      </c>
      <c r="S14" s="7">
        <v>0</v>
      </c>
      <c r="T14" s="7">
        <v>17</v>
      </c>
      <c r="U14" s="7">
        <v>15</v>
      </c>
      <c r="V14" s="7">
        <v>0</v>
      </c>
      <c r="W14" s="7">
        <v>0</v>
      </c>
      <c r="X14" s="7">
        <v>17</v>
      </c>
      <c r="Y14" s="7">
        <v>21</v>
      </c>
      <c r="Z14" s="7">
        <v>0</v>
      </c>
      <c r="AA14" s="7">
        <v>20.8</v>
      </c>
      <c r="AB14" s="7">
        <v>12</v>
      </c>
      <c r="AC14" s="7">
        <v>0</v>
      </c>
      <c r="AD14" s="7">
        <v>8</v>
      </c>
      <c r="AE14" s="7">
        <v>0</v>
      </c>
      <c r="AF14" s="7">
        <v>0</v>
      </c>
      <c r="AG14" s="7">
        <v>0</v>
      </c>
      <c r="AH14" s="7">
        <v>31</v>
      </c>
      <c r="AI14" s="7">
        <v>0</v>
      </c>
      <c r="AJ14" s="7">
        <v>0</v>
      </c>
      <c r="AK14" s="7">
        <v>13</v>
      </c>
      <c r="AL14" s="7">
        <v>0</v>
      </c>
      <c r="AM14" s="7">
        <v>0</v>
      </c>
      <c r="AN14" s="7">
        <v>17</v>
      </c>
      <c r="AO14" s="7">
        <v>0</v>
      </c>
      <c r="AP14" s="7">
        <v>0</v>
      </c>
      <c r="AQ14" s="7">
        <v>11</v>
      </c>
      <c r="AR14" s="7">
        <v>29</v>
      </c>
      <c r="AS14" s="7">
        <v>21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9</v>
      </c>
      <c r="AZ14" s="7">
        <v>6</v>
      </c>
      <c r="BA14" s="7">
        <v>23</v>
      </c>
      <c r="BB14" s="7">
        <v>161.23978709600001</v>
      </c>
      <c r="BC14" s="7">
        <v>7</v>
      </c>
      <c r="BD14" s="7">
        <v>0</v>
      </c>
      <c r="BE14" s="7">
        <v>0</v>
      </c>
      <c r="BF14" s="7">
        <v>0</v>
      </c>
      <c r="BG14" s="7">
        <v>0</v>
      </c>
      <c r="BH14" s="7">
        <v>16</v>
      </c>
      <c r="BI14" s="7">
        <v>0</v>
      </c>
      <c r="BJ14" s="7">
        <v>0</v>
      </c>
      <c r="BK14" s="7">
        <v>6</v>
      </c>
      <c r="BL14" s="7">
        <v>5</v>
      </c>
      <c r="BM14" s="7">
        <v>8</v>
      </c>
      <c r="BN14" s="7">
        <v>8</v>
      </c>
      <c r="BO14" s="7">
        <v>0</v>
      </c>
      <c r="BP14" s="7">
        <v>0</v>
      </c>
      <c r="BQ14" s="7">
        <v>0</v>
      </c>
      <c r="BR14" s="7">
        <v>27</v>
      </c>
      <c r="BS14" s="7">
        <v>15.5946</v>
      </c>
      <c r="BT14" s="7">
        <v>10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10</v>
      </c>
      <c r="CC14" s="7">
        <v>10</v>
      </c>
      <c r="CD14" s="7">
        <v>15.8</v>
      </c>
      <c r="CE14" s="7">
        <v>12</v>
      </c>
      <c r="CF14" s="7">
        <v>0</v>
      </c>
      <c r="CG14" s="7">
        <v>43.864899999999999</v>
      </c>
      <c r="CH14" s="7">
        <v>0</v>
      </c>
      <c r="CI14" s="7">
        <v>0</v>
      </c>
      <c r="CJ14" s="7">
        <v>10</v>
      </c>
      <c r="CK14" s="7">
        <v>0</v>
      </c>
      <c r="CL14" s="7">
        <v>0</v>
      </c>
      <c r="CM14" s="7">
        <v>0</v>
      </c>
      <c r="CN14" s="7">
        <v>6</v>
      </c>
      <c r="CO14" s="7">
        <v>0</v>
      </c>
      <c r="CP14" s="7">
        <v>0</v>
      </c>
      <c r="CQ14" s="7">
        <v>20</v>
      </c>
      <c r="CR14" s="7">
        <v>5</v>
      </c>
      <c r="CS14" s="7">
        <v>8.75</v>
      </c>
      <c r="CT14" s="7">
        <v>0</v>
      </c>
      <c r="CU14" s="7">
        <v>0</v>
      </c>
      <c r="CV14" s="7">
        <v>0</v>
      </c>
      <c r="CW14" s="7">
        <v>0</v>
      </c>
      <c r="CX14" s="7">
        <v>7.8648649090705858</v>
      </c>
      <c r="CY14" s="7">
        <v>0</v>
      </c>
      <c r="CZ14" s="7">
        <v>28.8</v>
      </c>
      <c r="DA14" s="7">
        <v>9</v>
      </c>
      <c r="DB14" s="7">
        <v>5</v>
      </c>
      <c r="DC14" s="7">
        <v>0</v>
      </c>
    </row>
    <row r="15" spans="1:107" x14ac:dyDescent="0.25">
      <c r="A15" s="4" t="s">
        <v>108</v>
      </c>
      <c r="B15" s="4" t="s">
        <v>148</v>
      </c>
      <c r="C15" s="4" t="s">
        <v>284</v>
      </c>
      <c r="D15" s="5">
        <v>11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</row>
    <row r="16" spans="1:107" x14ac:dyDescent="0.25">
      <c r="A16" s="6" t="s">
        <v>108</v>
      </c>
      <c r="B16" s="6" t="s">
        <v>148</v>
      </c>
      <c r="C16" s="6" t="s">
        <v>285</v>
      </c>
      <c r="D16" s="7">
        <v>7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</row>
    <row r="17" spans="1:107" x14ac:dyDescent="0.25">
      <c r="A17" s="4" t="s">
        <v>108</v>
      </c>
      <c r="B17" s="4" t="s">
        <v>148</v>
      </c>
      <c r="C17" s="4" t="s">
        <v>286</v>
      </c>
      <c r="D17" s="5">
        <v>16.648600000000002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</row>
    <row r="18" spans="1:107" x14ac:dyDescent="0.25">
      <c r="A18" s="6" t="s">
        <v>108</v>
      </c>
      <c r="B18" s="6" t="s">
        <v>148</v>
      </c>
      <c r="C18" s="6" t="s">
        <v>287</v>
      </c>
      <c r="D18" s="7">
        <v>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</row>
    <row r="19" spans="1:107" x14ac:dyDescent="0.25">
      <c r="A19" s="4" t="s">
        <v>108</v>
      </c>
      <c r="B19" s="4" t="s">
        <v>148</v>
      </c>
      <c r="C19" s="4" t="s">
        <v>288</v>
      </c>
      <c r="D19" s="5">
        <v>1544.4879559563312</v>
      </c>
      <c r="E19" s="5">
        <v>19</v>
      </c>
      <c r="F19" s="5">
        <v>49</v>
      </c>
      <c r="G19" s="5">
        <v>9</v>
      </c>
      <c r="H19" s="5">
        <v>0</v>
      </c>
      <c r="I19" s="5">
        <v>14</v>
      </c>
      <c r="J19" s="5">
        <v>44</v>
      </c>
      <c r="K19" s="5">
        <v>7</v>
      </c>
      <c r="L19" s="5">
        <v>18</v>
      </c>
      <c r="M19" s="5">
        <v>0</v>
      </c>
      <c r="N19" s="5">
        <v>21.641935338025327</v>
      </c>
      <c r="O19" s="5">
        <v>0</v>
      </c>
      <c r="P19" s="5">
        <v>9</v>
      </c>
      <c r="Q19" s="5">
        <v>6</v>
      </c>
      <c r="R19" s="5">
        <v>0</v>
      </c>
      <c r="S19" s="5">
        <v>0</v>
      </c>
      <c r="T19" s="5">
        <v>0</v>
      </c>
      <c r="U19" s="5">
        <v>7</v>
      </c>
      <c r="V19" s="5">
        <v>14</v>
      </c>
      <c r="W19" s="5">
        <v>28</v>
      </c>
      <c r="X19" s="5">
        <v>0</v>
      </c>
      <c r="Y19" s="5">
        <v>9</v>
      </c>
      <c r="Z19" s="5">
        <v>10</v>
      </c>
      <c r="AA19" s="5">
        <v>9.8108000000000004</v>
      </c>
      <c r="AB19" s="5">
        <v>13</v>
      </c>
      <c r="AC19" s="5">
        <v>38.461399999999998</v>
      </c>
      <c r="AD19" s="5">
        <v>0</v>
      </c>
      <c r="AE19" s="5">
        <v>30</v>
      </c>
      <c r="AF19" s="5">
        <v>9</v>
      </c>
      <c r="AG19" s="5">
        <v>14.516129032</v>
      </c>
      <c r="AH19" s="5">
        <v>14</v>
      </c>
      <c r="AI19" s="5">
        <v>8</v>
      </c>
      <c r="AJ19" s="5">
        <v>37</v>
      </c>
      <c r="AK19" s="5">
        <v>27</v>
      </c>
      <c r="AL19" s="5">
        <v>11</v>
      </c>
      <c r="AM19" s="5">
        <v>24</v>
      </c>
      <c r="AN19" s="5">
        <v>15</v>
      </c>
      <c r="AO19" s="5">
        <v>6</v>
      </c>
      <c r="AP19" s="5">
        <v>37</v>
      </c>
      <c r="AQ19" s="5">
        <v>17</v>
      </c>
      <c r="AR19" s="5">
        <v>16</v>
      </c>
      <c r="AS19" s="5">
        <v>9</v>
      </c>
      <c r="AT19" s="5">
        <v>0</v>
      </c>
      <c r="AU19" s="5">
        <v>0</v>
      </c>
      <c r="AV19" s="5">
        <v>0</v>
      </c>
      <c r="AW19" s="5">
        <v>13</v>
      </c>
      <c r="AX19" s="5">
        <v>24</v>
      </c>
      <c r="AY19" s="5">
        <v>18</v>
      </c>
      <c r="AZ19" s="5">
        <v>5</v>
      </c>
      <c r="BA19" s="5">
        <v>19</v>
      </c>
      <c r="BB19" s="5">
        <v>77.548387095999999</v>
      </c>
      <c r="BC19" s="5">
        <v>28</v>
      </c>
      <c r="BD19" s="5">
        <v>0</v>
      </c>
      <c r="BE19" s="5">
        <v>10</v>
      </c>
      <c r="BF19" s="5">
        <v>6</v>
      </c>
      <c r="BG19" s="5">
        <v>20.483870967000001</v>
      </c>
      <c r="BH19" s="5">
        <v>11</v>
      </c>
      <c r="BI19" s="5">
        <v>0</v>
      </c>
      <c r="BJ19" s="5">
        <v>10</v>
      </c>
      <c r="BK19" s="5">
        <v>14</v>
      </c>
      <c r="BL19" s="5">
        <v>9</v>
      </c>
      <c r="BM19" s="5">
        <v>10.8108</v>
      </c>
      <c r="BN19" s="5">
        <v>0</v>
      </c>
      <c r="BO19" s="5">
        <v>0</v>
      </c>
      <c r="BP19" s="5">
        <v>17</v>
      </c>
      <c r="BQ19" s="5">
        <v>9</v>
      </c>
      <c r="BR19" s="5">
        <v>26</v>
      </c>
      <c r="BS19" s="5">
        <v>5</v>
      </c>
      <c r="BT19" s="5">
        <v>0</v>
      </c>
      <c r="BU19" s="5">
        <v>18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26</v>
      </c>
      <c r="CB19" s="5">
        <v>10</v>
      </c>
      <c r="CC19" s="5">
        <v>37</v>
      </c>
      <c r="CD19" s="5">
        <v>22</v>
      </c>
      <c r="CE19" s="5">
        <v>8</v>
      </c>
      <c r="CF19" s="5">
        <v>0</v>
      </c>
      <c r="CG19" s="5">
        <v>24</v>
      </c>
      <c r="CH19" s="5">
        <v>43</v>
      </c>
      <c r="CI19" s="5">
        <v>0</v>
      </c>
      <c r="CJ19" s="5">
        <v>18</v>
      </c>
      <c r="CK19" s="5">
        <v>9</v>
      </c>
      <c r="CL19" s="5">
        <v>10</v>
      </c>
      <c r="CM19" s="5">
        <v>6</v>
      </c>
      <c r="CN19" s="5">
        <v>6</v>
      </c>
      <c r="CO19" s="5">
        <v>17.871490954460388</v>
      </c>
      <c r="CP19" s="5">
        <v>11.270299999999999</v>
      </c>
      <c r="CQ19" s="5">
        <v>17</v>
      </c>
      <c r="CR19" s="5">
        <v>17</v>
      </c>
      <c r="CS19" s="5">
        <v>6.8581000000000003</v>
      </c>
      <c r="CT19" s="5">
        <v>12</v>
      </c>
      <c r="CU19" s="5">
        <v>0</v>
      </c>
      <c r="CV19" s="5">
        <v>18</v>
      </c>
      <c r="CW19" s="5">
        <v>15</v>
      </c>
      <c r="CX19" s="5">
        <v>54.971553337492196</v>
      </c>
      <c r="CY19" s="5">
        <v>21</v>
      </c>
      <c r="CZ19" s="5">
        <v>9</v>
      </c>
      <c r="DA19" s="5">
        <v>8</v>
      </c>
      <c r="DB19" s="5">
        <v>128</v>
      </c>
      <c r="DC19" s="5">
        <v>0</v>
      </c>
    </row>
    <row r="20" spans="1:107" x14ac:dyDescent="0.25">
      <c r="A20" s="6" t="s">
        <v>108</v>
      </c>
      <c r="B20" s="6" t="s">
        <v>148</v>
      </c>
      <c r="C20" s="6" t="s">
        <v>289</v>
      </c>
      <c r="D20" s="7">
        <v>174.33699999999999</v>
      </c>
      <c r="E20" s="7">
        <v>5</v>
      </c>
      <c r="F20" s="7">
        <v>8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6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5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5</v>
      </c>
      <c r="BN20" s="7">
        <v>0</v>
      </c>
      <c r="BO20" s="7">
        <v>0</v>
      </c>
      <c r="BP20" s="7">
        <v>0</v>
      </c>
      <c r="BQ20" s="7">
        <v>0</v>
      </c>
      <c r="BR20" s="7">
        <v>12.8108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6</v>
      </c>
      <c r="CH20" s="7">
        <v>8.8000000000000007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6</v>
      </c>
      <c r="DA20" s="7">
        <v>0</v>
      </c>
      <c r="DB20" s="7">
        <v>7</v>
      </c>
      <c r="DC20" s="7">
        <v>0</v>
      </c>
    </row>
    <row r="21" spans="1:107" x14ac:dyDescent="0.25">
      <c r="A21" s="4" t="s">
        <v>108</v>
      </c>
      <c r="B21" s="4" t="s">
        <v>148</v>
      </c>
      <c r="C21" s="4" t="s">
        <v>290</v>
      </c>
      <c r="D21" s="5">
        <v>231.578925806</v>
      </c>
      <c r="E21" s="5">
        <v>0</v>
      </c>
      <c r="F21" s="5">
        <v>6</v>
      </c>
      <c r="G21" s="5">
        <v>0</v>
      </c>
      <c r="H21" s="5">
        <v>16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31</v>
      </c>
      <c r="R21" s="5">
        <v>9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10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7.8649000000000004</v>
      </c>
      <c r="AE21" s="5">
        <v>0</v>
      </c>
      <c r="AF21" s="5">
        <v>0</v>
      </c>
      <c r="AG21" s="5">
        <v>0</v>
      </c>
      <c r="AH21" s="5">
        <v>5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34</v>
      </c>
      <c r="AU21" s="5">
        <v>5</v>
      </c>
      <c r="AV21" s="5">
        <v>5</v>
      </c>
      <c r="AW21" s="5">
        <v>0</v>
      </c>
      <c r="AX21" s="5">
        <v>0</v>
      </c>
      <c r="AY21" s="5">
        <v>0</v>
      </c>
      <c r="AZ21" s="5">
        <v>0</v>
      </c>
      <c r="BA21" s="5">
        <v>10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8</v>
      </c>
      <c r="BP21" s="5">
        <v>0</v>
      </c>
      <c r="BQ21" s="5">
        <v>0</v>
      </c>
      <c r="BR21" s="5">
        <v>8</v>
      </c>
      <c r="BS21" s="5">
        <v>0</v>
      </c>
      <c r="BT21" s="5">
        <v>20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17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22</v>
      </c>
      <c r="DA21" s="5">
        <v>0</v>
      </c>
      <c r="DB21" s="5">
        <v>0</v>
      </c>
      <c r="DC21" s="5">
        <v>0</v>
      </c>
    </row>
    <row r="22" spans="1:107" x14ac:dyDescent="0.25">
      <c r="A22" s="6" t="s">
        <v>108</v>
      </c>
      <c r="B22" s="6" t="s">
        <v>148</v>
      </c>
      <c r="C22" s="6" t="s">
        <v>291</v>
      </c>
      <c r="D22" s="7">
        <v>21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</row>
    <row r="23" spans="1:107" x14ac:dyDescent="0.25">
      <c r="A23" s="4" t="s">
        <v>108</v>
      </c>
      <c r="B23" s="4" t="s">
        <v>148</v>
      </c>
      <c r="C23" s="4" t="s">
        <v>292</v>
      </c>
      <c r="D23" s="5">
        <v>15.0541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</row>
    <row r="24" spans="1:107" x14ac:dyDescent="0.25">
      <c r="A24" s="6" t="s">
        <v>108</v>
      </c>
      <c r="B24" s="6" t="s">
        <v>148</v>
      </c>
      <c r="C24" s="6" t="s">
        <v>293</v>
      </c>
      <c r="D24" s="7">
        <v>30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</row>
    <row r="25" spans="1:107" x14ac:dyDescent="0.25">
      <c r="A25" s="4" t="s">
        <v>108</v>
      </c>
      <c r="B25" s="4" t="s">
        <v>148</v>
      </c>
      <c r="C25" s="4" t="s">
        <v>294</v>
      </c>
      <c r="D25" s="5">
        <v>464.40008357540177</v>
      </c>
      <c r="E25" s="5">
        <v>13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7</v>
      </c>
      <c r="L25" s="5">
        <v>0</v>
      </c>
      <c r="M25" s="5">
        <v>0</v>
      </c>
      <c r="N25" s="5">
        <v>0</v>
      </c>
      <c r="O25" s="5">
        <v>5</v>
      </c>
      <c r="P25" s="5">
        <v>0</v>
      </c>
      <c r="Q25" s="5">
        <v>0</v>
      </c>
      <c r="R25" s="5">
        <v>0</v>
      </c>
      <c r="S25" s="5">
        <v>0</v>
      </c>
      <c r="T25" s="5">
        <v>7</v>
      </c>
      <c r="U25" s="5">
        <v>0</v>
      </c>
      <c r="V25" s="5">
        <v>13</v>
      </c>
      <c r="W25" s="5">
        <v>0</v>
      </c>
      <c r="X25" s="5">
        <v>0</v>
      </c>
      <c r="Y25" s="5">
        <v>0</v>
      </c>
      <c r="Z25" s="5">
        <v>21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12</v>
      </c>
      <c r="AG25" s="5">
        <v>0</v>
      </c>
      <c r="AH25" s="5">
        <v>0</v>
      </c>
      <c r="AI25" s="5">
        <v>9</v>
      </c>
      <c r="AJ25" s="5">
        <v>0</v>
      </c>
      <c r="AK25" s="5">
        <v>0</v>
      </c>
      <c r="AL25" s="5">
        <v>10</v>
      </c>
      <c r="AM25" s="5">
        <v>26.270299999999999</v>
      </c>
      <c r="AN25" s="5">
        <v>0</v>
      </c>
      <c r="AO25" s="5">
        <v>26</v>
      </c>
      <c r="AP25" s="5">
        <v>0</v>
      </c>
      <c r="AQ25" s="5">
        <v>12</v>
      </c>
      <c r="AR25" s="5">
        <v>0</v>
      </c>
      <c r="AS25" s="5">
        <v>0</v>
      </c>
      <c r="AT25" s="5">
        <v>0</v>
      </c>
      <c r="AU25" s="5">
        <v>5</v>
      </c>
      <c r="AV25" s="5">
        <v>17</v>
      </c>
      <c r="AW25" s="5">
        <v>0</v>
      </c>
      <c r="AX25" s="5">
        <v>0</v>
      </c>
      <c r="AY25" s="5">
        <v>5.54054042288855</v>
      </c>
      <c r="AZ25" s="5">
        <v>0</v>
      </c>
      <c r="BA25" s="5">
        <v>0</v>
      </c>
      <c r="BB25" s="5">
        <v>7</v>
      </c>
      <c r="BC25" s="5">
        <v>0</v>
      </c>
      <c r="BD25" s="5">
        <v>0</v>
      </c>
      <c r="BE25" s="5">
        <v>8</v>
      </c>
      <c r="BF25" s="5">
        <v>0</v>
      </c>
      <c r="BG25" s="5">
        <v>0</v>
      </c>
      <c r="BH25" s="5">
        <v>0</v>
      </c>
      <c r="BI25" s="5">
        <v>0</v>
      </c>
      <c r="BJ25" s="5">
        <v>14.8649</v>
      </c>
      <c r="BK25" s="5">
        <v>0</v>
      </c>
      <c r="BL25" s="5">
        <v>0</v>
      </c>
      <c r="BM25" s="5">
        <v>0</v>
      </c>
      <c r="BN25" s="5">
        <v>10.999999485539933</v>
      </c>
      <c r="BO25" s="5">
        <v>16</v>
      </c>
      <c r="BP25" s="5">
        <v>29.093574547723019</v>
      </c>
      <c r="BQ25" s="5">
        <v>0</v>
      </c>
      <c r="BR25" s="5">
        <v>31</v>
      </c>
      <c r="BS25" s="5">
        <v>0</v>
      </c>
      <c r="BT25" s="5">
        <v>19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12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9.9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12</v>
      </c>
      <c r="CP25" s="5">
        <v>12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14</v>
      </c>
      <c r="CW25" s="5">
        <v>10</v>
      </c>
      <c r="CX25" s="5">
        <v>15</v>
      </c>
      <c r="CY25" s="5">
        <v>0</v>
      </c>
      <c r="CZ25" s="5">
        <v>0</v>
      </c>
      <c r="DA25" s="5">
        <v>6</v>
      </c>
      <c r="DB25" s="5">
        <v>0</v>
      </c>
      <c r="DC25" s="5">
        <v>0</v>
      </c>
    </row>
    <row r="26" spans="1:107" x14ac:dyDescent="0.25">
      <c r="A26" s="6" t="s">
        <v>108</v>
      </c>
      <c r="B26" s="6" t="s">
        <v>148</v>
      </c>
      <c r="C26" s="6" t="s">
        <v>295</v>
      </c>
      <c r="D26" s="7">
        <v>67.614293449781655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8</v>
      </c>
      <c r="DC26" s="7">
        <v>0</v>
      </c>
    </row>
    <row r="27" spans="1:107" x14ac:dyDescent="0.25">
      <c r="A27" s="4" t="s">
        <v>108</v>
      </c>
      <c r="B27" s="4" t="s">
        <v>148</v>
      </c>
      <c r="C27" s="4" t="s">
        <v>296</v>
      </c>
      <c r="D27" s="5">
        <v>5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</row>
    <row r="28" spans="1:107" x14ac:dyDescent="0.25">
      <c r="A28" s="6" t="s">
        <v>108</v>
      </c>
      <c r="B28" s="6" t="s">
        <v>148</v>
      </c>
      <c r="C28" s="6" t="s">
        <v>297</v>
      </c>
      <c r="D28" s="7">
        <v>5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</row>
    <row r="29" spans="1:107" x14ac:dyDescent="0.25">
      <c r="A29" s="4" t="s">
        <v>108</v>
      </c>
      <c r="B29" s="4" t="s">
        <v>148</v>
      </c>
      <c r="C29" s="4" t="s">
        <v>298</v>
      </c>
      <c r="D29" s="5">
        <v>8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</row>
    <row r="30" spans="1:107" x14ac:dyDescent="0.25">
      <c r="A30" s="6" t="s">
        <v>108</v>
      </c>
      <c r="B30" s="6" t="s">
        <v>148</v>
      </c>
      <c r="C30" s="6" t="s">
        <v>299</v>
      </c>
      <c r="D30" s="7">
        <v>64.064801099085713</v>
      </c>
      <c r="E30" s="7">
        <v>0</v>
      </c>
      <c r="F30" s="7">
        <v>7.4</v>
      </c>
      <c r="G30" s="7">
        <v>0</v>
      </c>
      <c r="H30" s="7">
        <v>0</v>
      </c>
      <c r="I30" s="7">
        <v>0</v>
      </c>
      <c r="J30" s="7">
        <v>5.9999906695788976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6.5026999999999999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5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5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</row>
    <row r="31" spans="1:107" x14ac:dyDescent="0.25">
      <c r="A31" s="4" t="s">
        <v>108</v>
      </c>
      <c r="B31" s="4" t="s">
        <v>148</v>
      </c>
      <c r="C31" s="4" t="s">
        <v>300</v>
      </c>
      <c r="D31" s="5">
        <v>285.8426388022458</v>
      </c>
      <c r="E31" s="5">
        <v>0</v>
      </c>
      <c r="F31" s="5">
        <v>0</v>
      </c>
      <c r="G31" s="5">
        <v>0</v>
      </c>
      <c r="H31" s="5">
        <v>0</v>
      </c>
      <c r="I31" s="5">
        <v>6</v>
      </c>
      <c r="J31" s="5">
        <v>0</v>
      </c>
      <c r="K31" s="5">
        <v>0</v>
      </c>
      <c r="L31" s="5">
        <v>0</v>
      </c>
      <c r="M31" s="5">
        <v>17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7</v>
      </c>
      <c r="U31" s="5">
        <v>0</v>
      </c>
      <c r="V31" s="5">
        <v>0</v>
      </c>
      <c r="W31" s="5">
        <v>0</v>
      </c>
      <c r="X31" s="5">
        <v>12</v>
      </c>
      <c r="Y31" s="5">
        <v>0</v>
      </c>
      <c r="Z31" s="5">
        <v>0</v>
      </c>
      <c r="AA31" s="5">
        <v>0</v>
      </c>
      <c r="AB31" s="5">
        <v>11.5</v>
      </c>
      <c r="AC31" s="5">
        <v>0</v>
      </c>
      <c r="AD31" s="5">
        <v>0</v>
      </c>
      <c r="AE31" s="5">
        <v>0</v>
      </c>
      <c r="AF31" s="5">
        <v>0</v>
      </c>
      <c r="AG31" s="5">
        <v>13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6</v>
      </c>
      <c r="AN31" s="5">
        <v>0</v>
      </c>
      <c r="AO31" s="5">
        <v>0</v>
      </c>
      <c r="AP31" s="5">
        <v>0</v>
      </c>
      <c r="AQ31" s="5">
        <v>0</v>
      </c>
      <c r="AR31" s="5">
        <v>11</v>
      </c>
      <c r="AS31" s="5">
        <v>8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6</v>
      </c>
      <c r="BA31" s="5">
        <v>20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10</v>
      </c>
      <c r="BI31" s="5">
        <v>0</v>
      </c>
      <c r="BJ31" s="5">
        <v>0</v>
      </c>
      <c r="BK31" s="5">
        <v>7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8</v>
      </c>
      <c r="CB31" s="5">
        <v>6</v>
      </c>
      <c r="CC31" s="5">
        <v>6</v>
      </c>
      <c r="CD31" s="5">
        <v>0</v>
      </c>
      <c r="CE31" s="5">
        <v>6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7.5926388022457889</v>
      </c>
      <c r="CP31" s="5">
        <v>0</v>
      </c>
      <c r="CQ31" s="5">
        <v>0</v>
      </c>
      <c r="CR31" s="5">
        <v>8</v>
      </c>
      <c r="CS31" s="5">
        <v>7</v>
      </c>
      <c r="CT31" s="5">
        <v>0</v>
      </c>
      <c r="CU31" s="5">
        <v>0</v>
      </c>
      <c r="CV31" s="5">
        <v>0</v>
      </c>
      <c r="CW31" s="5">
        <v>0</v>
      </c>
      <c r="CX31" s="5">
        <v>5</v>
      </c>
      <c r="CY31" s="5">
        <v>0</v>
      </c>
      <c r="CZ31" s="5">
        <v>0</v>
      </c>
      <c r="DA31" s="5">
        <v>0</v>
      </c>
      <c r="DB31" s="5">
        <v>39</v>
      </c>
      <c r="DC31" s="5">
        <v>0</v>
      </c>
    </row>
    <row r="32" spans="1:107" x14ac:dyDescent="0.25">
      <c r="A32" s="6" t="s">
        <v>108</v>
      </c>
      <c r="B32" s="6" t="s">
        <v>148</v>
      </c>
      <c r="C32" s="6" t="s">
        <v>301</v>
      </c>
      <c r="D32" s="7">
        <v>6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5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</row>
    <row r="33" spans="1:107" x14ac:dyDescent="0.25">
      <c r="A33" s="4" t="s">
        <v>108</v>
      </c>
      <c r="B33" s="4" t="s">
        <v>148</v>
      </c>
      <c r="C33" s="4" t="s">
        <v>302</v>
      </c>
      <c r="D33" s="5">
        <v>5.1622000000000003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</row>
    <row r="34" spans="1:107" x14ac:dyDescent="0.25">
      <c r="A34" s="6" t="s">
        <v>108</v>
      </c>
      <c r="B34" s="6" t="s">
        <v>303</v>
      </c>
      <c r="C34" s="6" t="s">
        <v>304</v>
      </c>
      <c r="D34" s="7">
        <v>1208.2202479017697</v>
      </c>
      <c r="E34" s="7">
        <v>18</v>
      </c>
      <c r="F34" s="7">
        <v>82</v>
      </c>
      <c r="G34" s="7">
        <v>0</v>
      </c>
      <c r="H34" s="7">
        <v>0</v>
      </c>
      <c r="I34" s="7">
        <v>11</v>
      </c>
      <c r="J34" s="7">
        <v>14</v>
      </c>
      <c r="K34" s="7">
        <v>8</v>
      </c>
      <c r="L34" s="7">
        <v>9</v>
      </c>
      <c r="M34" s="7">
        <v>0</v>
      </c>
      <c r="N34" s="7">
        <v>9</v>
      </c>
      <c r="O34" s="7">
        <v>0</v>
      </c>
      <c r="P34" s="7">
        <v>9</v>
      </c>
      <c r="Q34" s="7">
        <v>27</v>
      </c>
      <c r="R34" s="7">
        <v>10</v>
      </c>
      <c r="S34" s="7">
        <v>0</v>
      </c>
      <c r="T34" s="7">
        <v>12</v>
      </c>
      <c r="U34" s="7">
        <v>0</v>
      </c>
      <c r="V34" s="7">
        <v>5</v>
      </c>
      <c r="W34" s="7">
        <v>11</v>
      </c>
      <c r="X34" s="7">
        <v>5</v>
      </c>
      <c r="Y34" s="7">
        <v>16</v>
      </c>
      <c r="Z34" s="7">
        <v>6</v>
      </c>
      <c r="AA34" s="7">
        <v>0</v>
      </c>
      <c r="AB34" s="7">
        <v>18</v>
      </c>
      <c r="AC34" s="7">
        <v>11</v>
      </c>
      <c r="AD34" s="7">
        <v>5</v>
      </c>
      <c r="AE34" s="7">
        <v>11</v>
      </c>
      <c r="AF34" s="7">
        <v>8</v>
      </c>
      <c r="AG34" s="7">
        <v>17</v>
      </c>
      <c r="AH34" s="7">
        <v>16.945900000000002</v>
      </c>
      <c r="AI34" s="7">
        <v>7.8108000000000004</v>
      </c>
      <c r="AJ34" s="7">
        <v>5</v>
      </c>
      <c r="AK34" s="7">
        <v>6.6486000000000001</v>
      </c>
      <c r="AL34" s="7">
        <v>10.7567</v>
      </c>
      <c r="AM34" s="7">
        <v>13</v>
      </c>
      <c r="AN34" s="7">
        <v>5</v>
      </c>
      <c r="AO34" s="7">
        <v>0</v>
      </c>
      <c r="AP34" s="7">
        <v>16</v>
      </c>
      <c r="AQ34" s="7">
        <v>9</v>
      </c>
      <c r="AR34" s="7">
        <v>10</v>
      </c>
      <c r="AS34" s="7">
        <v>14</v>
      </c>
      <c r="AT34" s="7">
        <v>17.8108</v>
      </c>
      <c r="AU34" s="7">
        <v>5.8108000000000004</v>
      </c>
      <c r="AV34" s="7">
        <v>7</v>
      </c>
      <c r="AW34" s="7">
        <v>0</v>
      </c>
      <c r="AX34" s="7">
        <v>11.486486043889983</v>
      </c>
      <c r="AY34" s="7">
        <v>9</v>
      </c>
      <c r="AZ34" s="7">
        <v>5</v>
      </c>
      <c r="BA34" s="7">
        <v>19.164340611353708</v>
      </c>
      <c r="BB34" s="7">
        <v>95</v>
      </c>
      <c r="BC34" s="7">
        <v>6</v>
      </c>
      <c r="BD34" s="7">
        <v>9</v>
      </c>
      <c r="BE34" s="7">
        <v>6</v>
      </c>
      <c r="BF34" s="7">
        <v>0</v>
      </c>
      <c r="BG34" s="7">
        <v>9</v>
      </c>
      <c r="BH34" s="7">
        <v>8</v>
      </c>
      <c r="BI34" s="7">
        <v>0</v>
      </c>
      <c r="BJ34" s="7">
        <v>9</v>
      </c>
      <c r="BK34" s="7">
        <v>10</v>
      </c>
      <c r="BL34" s="7">
        <v>0</v>
      </c>
      <c r="BM34" s="7">
        <v>12</v>
      </c>
      <c r="BN34" s="7">
        <v>10</v>
      </c>
      <c r="BO34" s="7">
        <v>11.8649</v>
      </c>
      <c r="BP34" s="7">
        <v>13</v>
      </c>
      <c r="BQ34" s="7">
        <v>0</v>
      </c>
      <c r="BR34" s="7">
        <v>58</v>
      </c>
      <c r="BS34" s="7">
        <v>7</v>
      </c>
      <c r="BT34" s="7">
        <v>22</v>
      </c>
      <c r="BU34" s="7">
        <v>11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7.8108000000000004</v>
      </c>
      <c r="CB34" s="7">
        <v>0</v>
      </c>
      <c r="CC34" s="7">
        <v>22</v>
      </c>
      <c r="CD34" s="7">
        <v>8</v>
      </c>
      <c r="CE34" s="7">
        <v>0</v>
      </c>
      <c r="CF34" s="7">
        <v>0</v>
      </c>
      <c r="CG34" s="7">
        <v>19</v>
      </c>
      <c r="CH34" s="7">
        <v>0</v>
      </c>
      <c r="CI34" s="7">
        <v>0</v>
      </c>
      <c r="CJ34" s="7">
        <v>12</v>
      </c>
      <c r="CK34" s="7">
        <v>6</v>
      </c>
      <c r="CL34" s="7">
        <v>9</v>
      </c>
      <c r="CM34" s="7">
        <v>8</v>
      </c>
      <c r="CN34" s="7">
        <v>0</v>
      </c>
      <c r="CO34" s="7">
        <v>13</v>
      </c>
      <c r="CP34" s="7">
        <v>6.9188999999999998</v>
      </c>
      <c r="CQ34" s="7">
        <v>20</v>
      </c>
      <c r="CR34" s="7">
        <v>9</v>
      </c>
      <c r="CS34" s="7">
        <v>0</v>
      </c>
      <c r="CT34" s="7">
        <v>10.961621246525787</v>
      </c>
      <c r="CU34" s="7">
        <v>6</v>
      </c>
      <c r="CV34" s="7">
        <v>14</v>
      </c>
      <c r="CW34" s="7">
        <v>16</v>
      </c>
      <c r="CX34" s="7">
        <v>21.945900000000002</v>
      </c>
      <c r="CY34" s="7">
        <v>12</v>
      </c>
      <c r="CZ34" s="7">
        <v>23</v>
      </c>
      <c r="DA34" s="7">
        <v>0</v>
      </c>
      <c r="DB34" s="7">
        <v>74.702700000000007</v>
      </c>
      <c r="DC34" s="7">
        <v>0</v>
      </c>
    </row>
    <row r="35" spans="1:107" x14ac:dyDescent="0.25">
      <c r="A35" s="4" t="s">
        <v>108</v>
      </c>
      <c r="B35" s="4" t="s">
        <v>305</v>
      </c>
      <c r="C35" s="4" t="s">
        <v>306</v>
      </c>
      <c r="D35" s="5">
        <v>6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6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</row>
    <row r="36" spans="1:107" x14ac:dyDescent="0.25">
      <c r="A36" s="6" t="s">
        <v>108</v>
      </c>
      <c r="B36" s="6" t="s">
        <v>307</v>
      </c>
      <c r="C36" s="6" t="s">
        <v>308</v>
      </c>
      <c r="D36" s="7">
        <v>62.876795882719897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</row>
    <row r="37" spans="1:107" x14ac:dyDescent="0.25">
      <c r="A37" s="4" t="s">
        <v>108</v>
      </c>
      <c r="B37" s="4" t="s">
        <v>307</v>
      </c>
      <c r="C37" s="4" t="s">
        <v>307</v>
      </c>
      <c r="D37" s="5">
        <v>99.078400000000002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</row>
    <row r="38" spans="1:107" x14ac:dyDescent="0.25">
      <c r="A38" s="6" t="s">
        <v>108</v>
      </c>
      <c r="B38" s="6" t="s">
        <v>309</v>
      </c>
      <c r="C38" s="6" t="s">
        <v>308</v>
      </c>
      <c r="D38" s="7">
        <v>832.63816142406495</v>
      </c>
      <c r="E38" s="7">
        <v>0</v>
      </c>
      <c r="F38" s="7">
        <v>73.099539154990438</v>
      </c>
      <c r="G38" s="7">
        <v>13.8919</v>
      </c>
      <c r="H38" s="7">
        <v>5</v>
      </c>
      <c r="I38" s="7">
        <v>0</v>
      </c>
      <c r="J38" s="7">
        <v>0</v>
      </c>
      <c r="K38" s="7">
        <v>0</v>
      </c>
      <c r="L38" s="7">
        <v>0</v>
      </c>
      <c r="M38" s="7">
        <v>29.405444853399874</v>
      </c>
      <c r="N38" s="7">
        <v>0</v>
      </c>
      <c r="O38" s="7">
        <v>5.7297000000000002</v>
      </c>
      <c r="P38" s="7">
        <v>7.6486000000000001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37.621400000000001</v>
      </c>
      <c r="Y38" s="7">
        <v>0</v>
      </c>
      <c r="Z38" s="7">
        <v>9.9378025577043054</v>
      </c>
      <c r="AA38" s="7">
        <v>7.8918999999999997</v>
      </c>
      <c r="AB38" s="7">
        <v>26.837700000000005</v>
      </c>
      <c r="AC38" s="7">
        <v>18</v>
      </c>
      <c r="AD38" s="7">
        <v>0</v>
      </c>
      <c r="AE38" s="7">
        <v>7.0145192763568307</v>
      </c>
      <c r="AF38" s="7">
        <v>0</v>
      </c>
      <c r="AG38" s="7">
        <v>24.864899999999999</v>
      </c>
      <c r="AH38" s="7">
        <v>0</v>
      </c>
      <c r="AI38" s="7">
        <v>0</v>
      </c>
      <c r="AJ38" s="7">
        <v>21.459400000000002</v>
      </c>
      <c r="AK38" s="7">
        <v>38.135000000000005</v>
      </c>
      <c r="AL38" s="7">
        <v>9.9459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10.837837626091021</v>
      </c>
      <c r="AT38" s="7">
        <v>9</v>
      </c>
      <c r="AU38" s="7">
        <v>9.2972000000000001</v>
      </c>
      <c r="AV38" s="7">
        <v>0</v>
      </c>
      <c r="AW38" s="7">
        <v>11.718451612903227</v>
      </c>
      <c r="AX38" s="7">
        <v>0</v>
      </c>
      <c r="AY38" s="7">
        <v>0</v>
      </c>
      <c r="AZ38" s="7">
        <v>0</v>
      </c>
      <c r="BA38" s="7">
        <v>6</v>
      </c>
      <c r="BB38" s="7">
        <v>0</v>
      </c>
      <c r="BC38" s="7">
        <v>13.111548590670447</v>
      </c>
      <c r="BD38" s="7">
        <v>0</v>
      </c>
      <c r="BE38" s="7">
        <v>7.2432245108707303</v>
      </c>
      <c r="BF38" s="7">
        <v>9.9459</v>
      </c>
      <c r="BG38" s="7">
        <v>0</v>
      </c>
      <c r="BH38" s="7">
        <v>28.067300000000003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14.920940611353711</v>
      </c>
      <c r="BP38" s="7">
        <v>0</v>
      </c>
      <c r="BQ38" s="7">
        <v>0</v>
      </c>
      <c r="BR38" s="7">
        <v>6.9459</v>
      </c>
      <c r="BS38" s="7">
        <v>0</v>
      </c>
      <c r="BT38" s="7">
        <v>15.756600000000001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16.581099999999999</v>
      </c>
      <c r="CC38" s="7">
        <v>6.5675490217414607</v>
      </c>
      <c r="CD38" s="7">
        <v>18.558140486587646</v>
      </c>
      <c r="CE38" s="7">
        <v>45.189</v>
      </c>
      <c r="CF38" s="7">
        <v>0</v>
      </c>
      <c r="CG38" s="7">
        <v>0</v>
      </c>
      <c r="CH38" s="7">
        <v>0</v>
      </c>
      <c r="CI38" s="7">
        <v>11.192574960820131</v>
      </c>
      <c r="CJ38" s="7">
        <v>33.253591801876482</v>
      </c>
      <c r="CK38" s="7">
        <v>20.472900000000003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46.617157454772304</v>
      </c>
      <c r="CT38" s="7">
        <v>6.4323999999999995</v>
      </c>
      <c r="CU38" s="7">
        <v>0</v>
      </c>
      <c r="CV38" s="7">
        <v>5.5000945158166878</v>
      </c>
      <c r="CW38" s="7">
        <v>0</v>
      </c>
      <c r="CX38" s="7">
        <v>31.141332127261386</v>
      </c>
      <c r="CY38" s="7">
        <v>10.432400000000001</v>
      </c>
      <c r="CZ38" s="7">
        <v>13.675700000000001</v>
      </c>
      <c r="DA38" s="7">
        <v>7.2308172177167815</v>
      </c>
      <c r="DB38" s="7">
        <v>8.3223490954460395</v>
      </c>
      <c r="DC38" s="7">
        <v>0</v>
      </c>
    </row>
    <row r="39" spans="1:107" x14ac:dyDescent="0.25">
      <c r="A39" s="4" t="s">
        <v>108</v>
      </c>
      <c r="B39" s="4" t="s">
        <v>310</v>
      </c>
      <c r="C39" s="4" t="s">
        <v>119</v>
      </c>
      <c r="D39" s="5">
        <v>5622.896434402016</v>
      </c>
      <c r="E39" s="5">
        <v>50</v>
      </c>
      <c r="F39" s="5">
        <v>265.70269999999999</v>
      </c>
      <c r="G39" s="5">
        <v>22</v>
      </c>
      <c r="H39" s="5">
        <v>30</v>
      </c>
      <c r="I39" s="5">
        <v>34</v>
      </c>
      <c r="J39" s="5">
        <v>83</v>
      </c>
      <c r="K39" s="5">
        <v>24</v>
      </c>
      <c r="L39" s="5">
        <v>36.864899999999999</v>
      </c>
      <c r="M39" s="5">
        <v>39</v>
      </c>
      <c r="N39" s="5">
        <v>32</v>
      </c>
      <c r="O39" s="5">
        <v>9</v>
      </c>
      <c r="P39" s="5">
        <v>65</v>
      </c>
      <c r="Q39" s="5">
        <v>106</v>
      </c>
      <c r="R39" s="5">
        <v>29.070180910792264</v>
      </c>
      <c r="S39" s="5">
        <v>0</v>
      </c>
      <c r="T39" s="5">
        <v>49.162199999999999</v>
      </c>
      <c r="U39" s="5">
        <v>27.68621334996881</v>
      </c>
      <c r="V39" s="5">
        <v>42.756700000000002</v>
      </c>
      <c r="W39" s="5">
        <v>49.138461526270916</v>
      </c>
      <c r="X39" s="5">
        <v>48</v>
      </c>
      <c r="Y39" s="5">
        <v>53.084600000000002</v>
      </c>
      <c r="Z39" s="5">
        <v>62.006238303181533</v>
      </c>
      <c r="AA39" s="5">
        <v>45.756799999999998</v>
      </c>
      <c r="AB39" s="5">
        <v>66</v>
      </c>
      <c r="AC39" s="5">
        <v>82</v>
      </c>
      <c r="AD39" s="5">
        <v>34</v>
      </c>
      <c r="AE39" s="5">
        <v>37.8108</v>
      </c>
      <c r="AF39" s="5">
        <v>34</v>
      </c>
      <c r="AG39" s="5">
        <v>54.209112850904546</v>
      </c>
      <c r="AH39" s="5">
        <v>58.8919</v>
      </c>
      <c r="AI39" s="5">
        <v>34.810810768614445</v>
      </c>
      <c r="AJ39" s="5">
        <v>55.910612850904556</v>
      </c>
      <c r="AK39" s="5">
        <v>45.486486416036499</v>
      </c>
      <c r="AL39" s="5">
        <v>23.155957579538367</v>
      </c>
      <c r="AM39" s="5">
        <v>83.545384531206366</v>
      </c>
      <c r="AN39" s="5">
        <v>48</v>
      </c>
      <c r="AO39" s="5">
        <v>45</v>
      </c>
      <c r="AP39" s="5">
        <v>59</v>
      </c>
      <c r="AQ39" s="5">
        <v>47.692451653150343</v>
      </c>
      <c r="AR39" s="5">
        <v>70.324324277357675</v>
      </c>
      <c r="AS39" s="5">
        <v>48</v>
      </c>
      <c r="AT39" s="5">
        <v>67.675600000000003</v>
      </c>
      <c r="AU39" s="5">
        <v>13.8108</v>
      </c>
      <c r="AV39" s="5">
        <v>52.918900000000001</v>
      </c>
      <c r="AW39" s="5">
        <v>16.945900000000002</v>
      </c>
      <c r="AX39" s="5">
        <v>30.864899999999999</v>
      </c>
      <c r="AY39" s="5">
        <v>46</v>
      </c>
      <c r="AZ39" s="5">
        <v>23</v>
      </c>
      <c r="BA39" s="5">
        <v>100.1891</v>
      </c>
      <c r="BB39" s="5">
        <v>528.97470506531272</v>
      </c>
      <c r="BC39" s="5">
        <v>65</v>
      </c>
      <c r="BD39" s="5">
        <v>0</v>
      </c>
      <c r="BE39" s="5">
        <v>24.945900000000002</v>
      </c>
      <c r="BF39" s="5">
        <v>12.5687</v>
      </c>
      <c r="BG39" s="5">
        <v>38.993200000000002</v>
      </c>
      <c r="BH39" s="5">
        <v>52.405405120739104</v>
      </c>
      <c r="BI39" s="5">
        <v>0</v>
      </c>
      <c r="BJ39" s="5">
        <v>35.945900000000002</v>
      </c>
      <c r="BK39" s="5">
        <v>34</v>
      </c>
      <c r="BL39" s="5">
        <v>16</v>
      </c>
      <c r="BM39" s="5">
        <v>28</v>
      </c>
      <c r="BN39" s="5">
        <v>22</v>
      </c>
      <c r="BO39" s="5">
        <v>22</v>
      </c>
      <c r="BP39" s="5">
        <v>87.959499999999991</v>
      </c>
      <c r="BQ39" s="5">
        <v>22.891800000000003</v>
      </c>
      <c r="BR39" s="5">
        <v>203.54050000000001</v>
      </c>
      <c r="BS39" s="5">
        <v>31.864899999999999</v>
      </c>
      <c r="BT39" s="5">
        <v>93.999971431515988</v>
      </c>
      <c r="BU39" s="5">
        <v>25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53.918900000000001</v>
      </c>
      <c r="CB39" s="5">
        <v>29.8108</v>
      </c>
      <c r="CC39" s="5">
        <v>97.8108</v>
      </c>
      <c r="CD39" s="5">
        <v>51</v>
      </c>
      <c r="CE39" s="5">
        <v>41.848229819089205</v>
      </c>
      <c r="CF39" s="5">
        <v>0</v>
      </c>
      <c r="CG39" s="5">
        <v>100.89715202792448</v>
      </c>
      <c r="CH39" s="5">
        <v>86.5946</v>
      </c>
      <c r="CI39" s="5">
        <v>39</v>
      </c>
      <c r="CJ39" s="5">
        <v>63.7027</v>
      </c>
      <c r="CK39" s="5">
        <v>16</v>
      </c>
      <c r="CL39" s="5">
        <v>18</v>
      </c>
      <c r="CM39" s="5">
        <v>12</v>
      </c>
      <c r="CN39" s="5">
        <v>19</v>
      </c>
      <c r="CO39" s="5">
        <v>48.386597941359945</v>
      </c>
      <c r="CP39" s="5">
        <v>37.5946</v>
      </c>
      <c r="CQ39" s="5">
        <v>72</v>
      </c>
      <c r="CR39" s="5">
        <v>41.2973</v>
      </c>
      <c r="CS39" s="5">
        <v>62.945900000000002</v>
      </c>
      <c r="CT39" s="5">
        <v>43.785249719276358</v>
      </c>
      <c r="CU39" s="5">
        <v>17</v>
      </c>
      <c r="CV39" s="5">
        <v>48.918900000000001</v>
      </c>
      <c r="CW39" s="5">
        <v>32.378367361249758</v>
      </c>
      <c r="CX39" s="5">
        <v>176.63771024147823</v>
      </c>
      <c r="CY39" s="5">
        <v>27</v>
      </c>
      <c r="CZ39" s="5">
        <v>80</v>
      </c>
      <c r="DA39" s="5">
        <v>22</v>
      </c>
      <c r="DB39" s="5">
        <v>433.13041065613726</v>
      </c>
      <c r="DC39" s="5">
        <v>0</v>
      </c>
    </row>
    <row r="40" spans="1:107" x14ac:dyDescent="0.25">
      <c r="A40" s="6" t="s">
        <v>108</v>
      </c>
      <c r="B40" s="6" t="s">
        <v>311</v>
      </c>
      <c r="C40" s="6" t="s">
        <v>312</v>
      </c>
      <c r="D40" s="7">
        <v>63.052549652791519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21.553846126183579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18.0001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</row>
    <row r="41" spans="1:107" x14ac:dyDescent="0.25">
      <c r="A41" s="4" t="s">
        <v>108</v>
      </c>
      <c r="B41" s="4" t="s">
        <v>313</v>
      </c>
      <c r="C41" s="4" t="s">
        <v>312</v>
      </c>
      <c r="D41" s="5">
        <v>284.53489508342665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11.8649</v>
      </c>
      <c r="R41" s="5">
        <v>8.0592638802245791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9.4999993688178748</v>
      </c>
      <c r="AC41" s="5">
        <v>5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9</v>
      </c>
      <c r="AL41" s="5">
        <v>0</v>
      </c>
      <c r="AM41" s="5">
        <v>7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54.675699999999999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8</v>
      </c>
      <c r="BI41" s="5">
        <v>0</v>
      </c>
      <c r="BJ41" s="5">
        <v>0</v>
      </c>
      <c r="BK41" s="5">
        <v>5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9</v>
      </c>
      <c r="CC41" s="5">
        <v>12.4054</v>
      </c>
      <c r="CD41" s="5">
        <v>5.8649000000000004</v>
      </c>
      <c r="CE41" s="5">
        <v>0</v>
      </c>
      <c r="CF41" s="5">
        <v>0</v>
      </c>
      <c r="CG41" s="5">
        <v>0</v>
      </c>
      <c r="CH41" s="5">
        <v>12.946972364316906</v>
      </c>
      <c r="CI41" s="5">
        <v>0</v>
      </c>
      <c r="CJ41" s="5">
        <v>15.945945254967349</v>
      </c>
      <c r="CK41" s="5">
        <v>0</v>
      </c>
      <c r="CL41" s="5">
        <v>5</v>
      </c>
      <c r="CM41" s="5">
        <v>0</v>
      </c>
      <c r="CN41" s="5">
        <v>0</v>
      </c>
      <c r="CO41" s="5">
        <v>7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47</v>
      </c>
      <c r="DC41" s="5">
        <v>0</v>
      </c>
    </row>
    <row r="42" spans="1:107" x14ac:dyDescent="0.25">
      <c r="A42" s="6" t="s">
        <v>108</v>
      </c>
      <c r="B42" s="6" t="s">
        <v>313</v>
      </c>
      <c r="C42" s="6" t="s">
        <v>314</v>
      </c>
      <c r="D42" s="7">
        <v>16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9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5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</row>
    <row r="43" spans="1:107" x14ac:dyDescent="0.25">
      <c r="A43" s="4" t="s">
        <v>108</v>
      </c>
      <c r="B43" s="4" t="s">
        <v>242</v>
      </c>
      <c r="C43" s="4" t="s">
        <v>268</v>
      </c>
      <c r="D43" s="5">
        <v>6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</row>
    <row r="44" spans="1:107" x14ac:dyDescent="0.25">
      <c r="A44" s="6" t="s">
        <v>108</v>
      </c>
      <c r="B44" s="6" t="s">
        <v>242</v>
      </c>
      <c r="C44" s="6" t="s">
        <v>315</v>
      </c>
      <c r="D44" s="7">
        <v>86.891899999999993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5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</row>
    <row r="45" spans="1:107" x14ac:dyDescent="0.25">
      <c r="A45" s="4" t="s">
        <v>108</v>
      </c>
      <c r="B45" s="4" t="s">
        <v>242</v>
      </c>
      <c r="C45" s="4" t="s">
        <v>316</v>
      </c>
      <c r="D45" s="5">
        <v>967.56744539844897</v>
      </c>
      <c r="E45" s="5">
        <v>6</v>
      </c>
      <c r="F45" s="5">
        <v>43.8108</v>
      </c>
      <c r="G45" s="5">
        <v>0</v>
      </c>
      <c r="H45" s="5">
        <v>0</v>
      </c>
      <c r="I45" s="5">
        <v>8</v>
      </c>
      <c r="J45" s="5">
        <v>7</v>
      </c>
      <c r="K45" s="5">
        <v>6</v>
      </c>
      <c r="L45" s="5">
        <v>5</v>
      </c>
      <c r="M45" s="5">
        <v>7</v>
      </c>
      <c r="N45" s="5">
        <v>5</v>
      </c>
      <c r="O45" s="5">
        <v>0</v>
      </c>
      <c r="P45" s="5">
        <v>6</v>
      </c>
      <c r="Q45" s="5">
        <v>27</v>
      </c>
      <c r="R45" s="5">
        <v>14</v>
      </c>
      <c r="S45" s="5">
        <v>0</v>
      </c>
      <c r="T45" s="5">
        <v>5</v>
      </c>
      <c r="U45" s="5">
        <v>7</v>
      </c>
      <c r="V45" s="5">
        <v>5</v>
      </c>
      <c r="W45" s="5">
        <v>10</v>
      </c>
      <c r="X45" s="5">
        <v>20</v>
      </c>
      <c r="Y45" s="5">
        <v>0</v>
      </c>
      <c r="Z45" s="5">
        <v>9</v>
      </c>
      <c r="AA45" s="5">
        <v>0</v>
      </c>
      <c r="AB45" s="5">
        <v>7</v>
      </c>
      <c r="AC45" s="5">
        <v>13</v>
      </c>
      <c r="AD45" s="5">
        <v>0</v>
      </c>
      <c r="AE45" s="5">
        <v>6</v>
      </c>
      <c r="AF45" s="5">
        <v>0</v>
      </c>
      <c r="AG45" s="5">
        <v>11</v>
      </c>
      <c r="AH45" s="5">
        <v>13</v>
      </c>
      <c r="AI45" s="5">
        <v>5</v>
      </c>
      <c r="AJ45" s="5">
        <v>7</v>
      </c>
      <c r="AK45" s="5">
        <v>5</v>
      </c>
      <c r="AL45" s="5">
        <v>7</v>
      </c>
      <c r="AM45" s="5">
        <v>15</v>
      </c>
      <c r="AN45" s="5">
        <v>8</v>
      </c>
      <c r="AO45" s="5">
        <v>18</v>
      </c>
      <c r="AP45" s="5">
        <v>7</v>
      </c>
      <c r="AQ45" s="5">
        <v>17</v>
      </c>
      <c r="AR45" s="5">
        <v>9.8649000000000004</v>
      </c>
      <c r="AS45" s="5">
        <v>11</v>
      </c>
      <c r="AT45" s="5">
        <v>10</v>
      </c>
      <c r="AU45" s="5">
        <v>0</v>
      </c>
      <c r="AV45" s="5">
        <v>7</v>
      </c>
      <c r="AW45" s="5">
        <v>0</v>
      </c>
      <c r="AX45" s="5">
        <v>0</v>
      </c>
      <c r="AY45" s="5">
        <v>0</v>
      </c>
      <c r="AZ45" s="5">
        <v>5</v>
      </c>
      <c r="BA45" s="5">
        <v>18.9222</v>
      </c>
      <c r="BB45" s="5">
        <v>66</v>
      </c>
      <c r="BC45" s="5">
        <v>7</v>
      </c>
      <c r="BD45" s="5">
        <v>0</v>
      </c>
      <c r="BE45" s="5">
        <v>0</v>
      </c>
      <c r="BF45" s="5">
        <v>0</v>
      </c>
      <c r="BG45" s="5">
        <v>6</v>
      </c>
      <c r="BH45" s="5">
        <v>7</v>
      </c>
      <c r="BI45" s="5">
        <v>0</v>
      </c>
      <c r="BJ45" s="5">
        <v>8</v>
      </c>
      <c r="BK45" s="5">
        <v>7</v>
      </c>
      <c r="BL45" s="5">
        <v>0</v>
      </c>
      <c r="BM45" s="5">
        <v>8</v>
      </c>
      <c r="BN45" s="5">
        <v>7</v>
      </c>
      <c r="BO45" s="5">
        <v>6</v>
      </c>
      <c r="BP45" s="5">
        <v>5</v>
      </c>
      <c r="BQ45" s="5">
        <v>5.5404999999999998</v>
      </c>
      <c r="BR45" s="5">
        <v>49.864899999999999</v>
      </c>
      <c r="BS45" s="5">
        <v>7</v>
      </c>
      <c r="BT45" s="5">
        <v>12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11</v>
      </c>
      <c r="CB45" s="5">
        <v>7</v>
      </c>
      <c r="CC45" s="5">
        <v>10</v>
      </c>
      <c r="CD45" s="5">
        <v>7</v>
      </c>
      <c r="CE45" s="5">
        <v>7</v>
      </c>
      <c r="CF45" s="5">
        <v>0</v>
      </c>
      <c r="CG45" s="5">
        <v>24</v>
      </c>
      <c r="CH45" s="5">
        <v>11.8919</v>
      </c>
      <c r="CI45" s="5">
        <v>6</v>
      </c>
      <c r="CJ45" s="5">
        <v>12</v>
      </c>
      <c r="CK45" s="5">
        <v>0</v>
      </c>
      <c r="CL45" s="5">
        <v>0</v>
      </c>
      <c r="CM45" s="5">
        <v>0</v>
      </c>
      <c r="CN45" s="5">
        <v>6</v>
      </c>
      <c r="CO45" s="5">
        <v>16.536999999999999</v>
      </c>
      <c r="CP45" s="5">
        <v>9</v>
      </c>
      <c r="CQ45" s="5">
        <v>13.810845398449</v>
      </c>
      <c r="CR45" s="5">
        <v>8</v>
      </c>
      <c r="CS45" s="5">
        <v>5</v>
      </c>
      <c r="CT45" s="5">
        <v>9</v>
      </c>
      <c r="CU45" s="5">
        <v>0</v>
      </c>
      <c r="CV45" s="5">
        <v>12</v>
      </c>
      <c r="CW45" s="5">
        <v>8</v>
      </c>
      <c r="CX45" s="5">
        <v>27</v>
      </c>
      <c r="CY45" s="5">
        <v>0</v>
      </c>
      <c r="CZ45" s="5">
        <v>21.675699999999999</v>
      </c>
      <c r="DA45" s="5">
        <v>7</v>
      </c>
      <c r="DB45" s="5">
        <v>73</v>
      </c>
      <c r="DC45" s="5">
        <v>0</v>
      </c>
    </row>
    <row r="46" spans="1:107" x14ac:dyDescent="0.25">
      <c r="A46" s="6" t="s">
        <v>108</v>
      </c>
      <c r="B46" s="6" t="s">
        <v>317</v>
      </c>
      <c r="C46" s="6" t="s">
        <v>318</v>
      </c>
      <c r="D46" s="7">
        <v>9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</row>
    <row r="47" spans="1:107" x14ac:dyDescent="0.25">
      <c r="A47" s="4" t="s">
        <v>108</v>
      </c>
      <c r="B47" s="4" t="s">
        <v>317</v>
      </c>
      <c r="C47" s="4" t="s">
        <v>319</v>
      </c>
      <c r="D47" s="5">
        <v>55.540564513103426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6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5</v>
      </c>
      <c r="DC47" s="5">
        <v>0</v>
      </c>
    </row>
    <row r="48" spans="1:107" x14ac:dyDescent="0.25">
      <c r="A48" s="6" t="s">
        <v>108</v>
      </c>
      <c r="B48" s="6" t="s">
        <v>317</v>
      </c>
      <c r="C48" s="6" t="s">
        <v>320</v>
      </c>
      <c r="D48" s="7">
        <v>2137.1063497952596</v>
      </c>
      <c r="E48" s="7">
        <v>27</v>
      </c>
      <c r="F48" s="7">
        <v>43</v>
      </c>
      <c r="G48" s="7">
        <v>10</v>
      </c>
      <c r="H48" s="7">
        <v>12</v>
      </c>
      <c r="I48" s="7">
        <v>0</v>
      </c>
      <c r="J48" s="7">
        <v>24</v>
      </c>
      <c r="K48" s="7">
        <v>9</v>
      </c>
      <c r="L48" s="7">
        <v>19.548387095999999</v>
      </c>
      <c r="M48" s="7">
        <v>24</v>
      </c>
      <c r="N48" s="7">
        <v>10</v>
      </c>
      <c r="O48" s="7">
        <v>7.1531096117463466</v>
      </c>
      <c r="P48" s="7">
        <v>16</v>
      </c>
      <c r="Q48" s="7">
        <v>36.864899999999999</v>
      </c>
      <c r="R48" s="7">
        <v>15</v>
      </c>
      <c r="S48" s="7">
        <v>0</v>
      </c>
      <c r="T48" s="7">
        <v>11.230769514988939</v>
      </c>
      <c r="U48" s="7">
        <v>18.187149095446038</v>
      </c>
      <c r="V48" s="7">
        <v>23</v>
      </c>
      <c r="W48" s="7">
        <v>10.7027</v>
      </c>
      <c r="X48" s="7">
        <v>35.1892</v>
      </c>
      <c r="Y48" s="7">
        <v>17</v>
      </c>
      <c r="Z48" s="7">
        <v>20</v>
      </c>
      <c r="AA48" s="7">
        <v>8</v>
      </c>
      <c r="AB48" s="7">
        <v>49</v>
      </c>
      <c r="AC48" s="7">
        <v>19</v>
      </c>
      <c r="AD48" s="7">
        <v>13.8649</v>
      </c>
      <c r="AE48" s="7">
        <v>8</v>
      </c>
      <c r="AF48" s="7">
        <v>7</v>
      </c>
      <c r="AG48" s="7">
        <v>22.874257454772302</v>
      </c>
      <c r="AH48" s="7">
        <v>22.729799999999997</v>
      </c>
      <c r="AI48" s="7">
        <v>20</v>
      </c>
      <c r="AJ48" s="7">
        <v>22.031191515907672</v>
      </c>
      <c r="AK48" s="7">
        <v>17.864899999999999</v>
      </c>
      <c r="AL48" s="7">
        <v>5</v>
      </c>
      <c r="AM48" s="7">
        <v>37</v>
      </c>
      <c r="AN48" s="7">
        <v>24.8108</v>
      </c>
      <c r="AO48" s="7">
        <v>30</v>
      </c>
      <c r="AP48" s="7">
        <v>15.645161290000001</v>
      </c>
      <c r="AQ48" s="7">
        <v>27.8108</v>
      </c>
      <c r="AR48" s="7">
        <v>31.787238709</v>
      </c>
      <c r="AS48" s="7">
        <v>17.864899999999999</v>
      </c>
      <c r="AT48" s="7">
        <v>8.8918999999999997</v>
      </c>
      <c r="AU48" s="7">
        <v>11.8108</v>
      </c>
      <c r="AV48" s="7">
        <v>21</v>
      </c>
      <c r="AW48" s="7">
        <v>9.8918999999999997</v>
      </c>
      <c r="AX48" s="7">
        <v>6</v>
      </c>
      <c r="AY48" s="7">
        <v>18</v>
      </c>
      <c r="AZ48" s="7">
        <v>9</v>
      </c>
      <c r="BA48" s="7">
        <v>26</v>
      </c>
      <c r="BB48" s="7">
        <v>186.20353314860424</v>
      </c>
      <c r="BC48" s="7">
        <v>23</v>
      </c>
      <c r="BD48" s="7">
        <v>5</v>
      </c>
      <c r="BE48" s="7">
        <v>10</v>
      </c>
      <c r="BF48" s="7">
        <v>14.918900000000001</v>
      </c>
      <c r="BG48" s="7">
        <v>20</v>
      </c>
      <c r="BH48" s="7">
        <v>21</v>
      </c>
      <c r="BI48" s="7">
        <v>0</v>
      </c>
      <c r="BJ48" s="7">
        <v>15</v>
      </c>
      <c r="BK48" s="7">
        <v>9.2972999999999999</v>
      </c>
      <c r="BL48" s="7">
        <v>9.9730000000000008</v>
      </c>
      <c r="BM48" s="7">
        <v>16.864899999999999</v>
      </c>
      <c r="BN48" s="7">
        <v>5</v>
      </c>
      <c r="BO48" s="7">
        <v>10</v>
      </c>
      <c r="BP48" s="7">
        <v>34</v>
      </c>
      <c r="BQ48" s="7">
        <v>9</v>
      </c>
      <c r="BR48" s="7">
        <v>52.064516128999998</v>
      </c>
      <c r="BS48" s="7">
        <v>12</v>
      </c>
      <c r="BT48" s="7">
        <v>30.918900000000001</v>
      </c>
      <c r="BU48" s="7">
        <v>6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22.185661290000002</v>
      </c>
      <c r="CB48" s="7">
        <v>12</v>
      </c>
      <c r="CC48" s="7">
        <v>28.675699999999999</v>
      </c>
      <c r="CD48" s="7">
        <v>30</v>
      </c>
      <c r="CE48" s="7">
        <v>19</v>
      </c>
      <c r="CF48" s="7">
        <v>0</v>
      </c>
      <c r="CG48" s="7">
        <v>30.924899999999997</v>
      </c>
      <c r="CH48" s="7">
        <v>25</v>
      </c>
      <c r="CI48" s="7">
        <v>25</v>
      </c>
      <c r="CJ48" s="7">
        <v>24</v>
      </c>
      <c r="CK48" s="7">
        <v>0</v>
      </c>
      <c r="CL48" s="7">
        <v>14</v>
      </c>
      <c r="CM48" s="7">
        <v>11</v>
      </c>
      <c r="CN48" s="7">
        <v>8</v>
      </c>
      <c r="CO48" s="7">
        <v>22</v>
      </c>
      <c r="CP48" s="7">
        <v>19</v>
      </c>
      <c r="CQ48" s="7">
        <v>40.810810440359731</v>
      </c>
      <c r="CR48" s="7">
        <v>25</v>
      </c>
      <c r="CS48" s="7">
        <v>27</v>
      </c>
      <c r="CT48" s="7">
        <v>15.864864499433448</v>
      </c>
      <c r="CU48" s="7">
        <v>0</v>
      </c>
      <c r="CV48" s="7">
        <v>21.540500000000002</v>
      </c>
      <c r="CW48" s="7">
        <v>12</v>
      </c>
      <c r="CX48" s="7">
        <v>37.945900000000002</v>
      </c>
      <c r="CY48" s="7">
        <v>12</v>
      </c>
      <c r="CZ48" s="7">
        <v>26.864899999999999</v>
      </c>
      <c r="DA48" s="7">
        <v>31</v>
      </c>
      <c r="DB48" s="7">
        <v>99.135099999999994</v>
      </c>
      <c r="DC48" s="7">
        <v>0</v>
      </c>
    </row>
    <row r="49" spans="1:107" x14ac:dyDescent="0.25">
      <c r="A49" s="4" t="s">
        <v>108</v>
      </c>
      <c r="B49" s="4" t="s">
        <v>321</v>
      </c>
      <c r="C49" s="4" t="s">
        <v>322</v>
      </c>
      <c r="D49" s="5">
        <v>53.987705806500003</v>
      </c>
      <c r="E49" s="5">
        <v>0</v>
      </c>
      <c r="F49" s="5">
        <v>8.7972102640323122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5.9714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9.7123000000000008</v>
      </c>
      <c r="DC49" s="5">
        <v>0</v>
      </c>
    </row>
    <row r="50" spans="1:107" x14ac:dyDescent="0.25">
      <c r="A50" s="6" t="s">
        <v>108</v>
      </c>
      <c r="B50" s="6" t="s">
        <v>323</v>
      </c>
      <c r="C50" s="6" t="s">
        <v>324</v>
      </c>
      <c r="D50" s="7">
        <v>91.902329819089204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7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7</v>
      </c>
      <c r="CP50" s="7">
        <v>0</v>
      </c>
      <c r="CQ50" s="7">
        <v>0</v>
      </c>
      <c r="CR50" s="7">
        <v>0</v>
      </c>
      <c r="CS50" s="7">
        <v>0</v>
      </c>
      <c r="CT50" s="7">
        <v>6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15</v>
      </c>
      <c r="DC50" s="7">
        <v>0</v>
      </c>
    </row>
    <row r="51" spans="1:107" x14ac:dyDescent="0.25">
      <c r="A51" s="4" t="s">
        <v>108</v>
      </c>
      <c r="B51" s="4" t="s">
        <v>323</v>
      </c>
      <c r="C51" s="4" t="s">
        <v>325</v>
      </c>
      <c r="D51" s="5">
        <v>1271.8310483868343</v>
      </c>
      <c r="E51" s="5">
        <v>30.421856073641337</v>
      </c>
      <c r="F51" s="5">
        <v>49.7973</v>
      </c>
      <c r="G51" s="5">
        <v>10.517877419354839</v>
      </c>
      <c r="H51" s="5">
        <v>0</v>
      </c>
      <c r="I51" s="5">
        <v>0</v>
      </c>
      <c r="J51" s="5">
        <v>9.2473571018622192</v>
      </c>
      <c r="K51" s="5">
        <v>18.459400000000002</v>
      </c>
      <c r="L51" s="5">
        <v>0</v>
      </c>
      <c r="M51" s="5">
        <v>7.8649000000000004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7.1891999999999996</v>
      </c>
      <c r="U51" s="5">
        <v>5</v>
      </c>
      <c r="V51" s="5">
        <v>6.4054000000000002</v>
      </c>
      <c r="W51" s="5">
        <v>19.363781724124237</v>
      </c>
      <c r="X51" s="5">
        <v>30.735451091703055</v>
      </c>
      <c r="Y51" s="5">
        <v>0</v>
      </c>
      <c r="Z51" s="5">
        <v>0</v>
      </c>
      <c r="AA51" s="5">
        <v>9.8108000000000004</v>
      </c>
      <c r="AB51" s="5">
        <v>0</v>
      </c>
      <c r="AC51" s="5">
        <v>17.517424452958611</v>
      </c>
      <c r="AD51" s="5">
        <v>0</v>
      </c>
      <c r="AE51" s="5">
        <v>14.621600000000001</v>
      </c>
      <c r="AF51" s="5">
        <v>9.8108000000000004</v>
      </c>
      <c r="AG51" s="5">
        <v>7.7837846234498791</v>
      </c>
      <c r="AH51" s="5">
        <v>23.459487397087202</v>
      </c>
      <c r="AI51" s="5">
        <v>9.0540000000000003</v>
      </c>
      <c r="AJ51" s="5">
        <v>28.30753270704021</v>
      </c>
      <c r="AK51" s="5">
        <v>10.8649</v>
      </c>
      <c r="AL51" s="5">
        <v>7</v>
      </c>
      <c r="AM51" s="5">
        <v>34.493148015075434</v>
      </c>
      <c r="AN51" s="5">
        <v>30.944682878807555</v>
      </c>
      <c r="AO51" s="5">
        <v>10</v>
      </c>
      <c r="AP51" s="5">
        <v>8.8108000000000004</v>
      </c>
      <c r="AQ51" s="5">
        <v>28.466509375824192</v>
      </c>
      <c r="AR51" s="5">
        <v>9</v>
      </c>
      <c r="AS51" s="5">
        <v>17</v>
      </c>
      <c r="AT51" s="5">
        <v>0</v>
      </c>
      <c r="AU51" s="5">
        <v>5.7972999999999999</v>
      </c>
      <c r="AV51" s="5">
        <v>15.013541932932316</v>
      </c>
      <c r="AW51" s="5">
        <v>5</v>
      </c>
      <c r="AX51" s="5">
        <v>0</v>
      </c>
      <c r="AY51" s="5">
        <v>9.1621623367921874</v>
      </c>
      <c r="AZ51" s="5">
        <v>16.187132493924302</v>
      </c>
      <c r="BA51" s="5">
        <v>13.106550217864667</v>
      </c>
      <c r="BB51" s="5">
        <v>92.963693566774836</v>
      </c>
      <c r="BC51" s="5">
        <v>14.272338022622046</v>
      </c>
      <c r="BD51" s="5">
        <v>0</v>
      </c>
      <c r="BE51" s="5">
        <v>0</v>
      </c>
      <c r="BF51" s="5">
        <v>10</v>
      </c>
      <c r="BG51" s="5">
        <v>12</v>
      </c>
      <c r="BH51" s="5">
        <v>14.8649</v>
      </c>
      <c r="BI51" s="5">
        <v>0</v>
      </c>
      <c r="BJ51" s="5">
        <v>9.6486000000000001</v>
      </c>
      <c r="BK51" s="5">
        <v>5.5945955583622826</v>
      </c>
      <c r="BL51" s="5">
        <v>7</v>
      </c>
      <c r="BM51" s="5">
        <v>19.124682012593802</v>
      </c>
      <c r="BN51" s="5">
        <v>17.675699999999999</v>
      </c>
      <c r="BO51" s="5">
        <v>10.2974</v>
      </c>
      <c r="BP51" s="5">
        <v>0</v>
      </c>
      <c r="BQ51" s="5">
        <v>7</v>
      </c>
      <c r="BR51" s="5">
        <v>0</v>
      </c>
      <c r="BS51" s="5">
        <v>13.07484703526562</v>
      </c>
      <c r="BT51" s="5">
        <v>0</v>
      </c>
      <c r="BU51" s="5">
        <v>7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37.612505231544603</v>
      </c>
      <c r="CB51" s="5">
        <v>0</v>
      </c>
      <c r="CC51" s="5">
        <v>15.024953212726139</v>
      </c>
      <c r="CD51" s="5">
        <v>16</v>
      </c>
      <c r="CE51" s="5">
        <v>14.741202183406113</v>
      </c>
      <c r="CF51" s="5">
        <v>0</v>
      </c>
      <c r="CG51" s="5">
        <v>0</v>
      </c>
      <c r="CH51" s="5">
        <v>14.634645161</v>
      </c>
      <c r="CI51" s="5">
        <v>26.093832125721018</v>
      </c>
      <c r="CJ51" s="5">
        <v>5</v>
      </c>
      <c r="CK51" s="5">
        <v>0</v>
      </c>
      <c r="CL51" s="5">
        <v>6.8108113097799912</v>
      </c>
      <c r="CM51" s="5">
        <v>0</v>
      </c>
      <c r="CN51" s="5">
        <v>15.8108</v>
      </c>
      <c r="CO51" s="5">
        <v>12.540500000000002</v>
      </c>
      <c r="CP51" s="5">
        <v>9.0031191515907665</v>
      </c>
      <c r="CQ51" s="5">
        <v>0</v>
      </c>
      <c r="CR51" s="5">
        <v>0</v>
      </c>
      <c r="CS51" s="5">
        <v>16</v>
      </c>
      <c r="CT51" s="5">
        <v>6</v>
      </c>
      <c r="CU51" s="5">
        <v>0</v>
      </c>
      <c r="CV51" s="5">
        <v>15.5567999443942</v>
      </c>
      <c r="CW51" s="5">
        <v>14.891841030345763</v>
      </c>
      <c r="CX51" s="5">
        <v>51.624372521640296</v>
      </c>
      <c r="CY51" s="5">
        <v>27.9540669378903</v>
      </c>
      <c r="CZ51" s="5">
        <v>13.702651782955567</v>
      </c>
      <c r="DA51" s="5">
        <v>6</v>
      </c>
      <c r="DB51" s="5">
        <v>68.002134435433561</v>
      </c>
      <c r="DC51" s="5">
        <v>0</v>
      </c>
    </row>
    <row r="52" spans="1:107" x14ac:dyDescent="0.25">
      <c r="A52" s="6" t="s">
        <v>108</v>
      </c>
      <c r="B52" s="6" t="s">
        <v>326</v>
      </c>
      <c r="C52" s="6" t="s">
        <v>327</v>
      </c>
      <c r="D52" s="7">
        <v>15.899563308663481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</row>
    <row r="53" spans="1:107" x14ac:dyDescent="0.25">
      <c r="A53" s="6"/>
      <c r="B53" s="6"/>
      <c r="C53" s="6"/>
      <c r="D53" s="7">
        <f>SUM(D3:D52)</f>
        <v>18349.188532755787</v>
      </c>
      <c r="E53" s="7">
        <f t="shared" ref="E53:BP53" si="0">SUM(E3:E52)</f>
        <v>173.42185607364132</v>
      </c>
      <c r="F53" s="7">
        <f t="shared" si="0"/>
        <v>746.29742825398682</v>
      </c>
      <c r="G53" s="7">
        <f t="shared" si="0"/>
        <v>65.409777419354839</v>
      </c>
      <c r="H53" s="7">
        <f t="shared" si="0"/>
        <v>73</v>
      </c>
      <c r="I53" s="7">
        <f t="shared" si="0"/>
        <v>73</v>
      </c>
      <c r="J53" s="7">
        <f t="shared" si="0"/>
        <v>187.2473477714411</v>
      </c>
      <c r="K53" s="7">
        <f t="shared" si="0"/>
        <v>79.459400000000002</v>
      </c>
      <c r="L53" s="7">
        <f t="shared" si="0"/>
        <v>88.413287096000005</v>
      </c>
      <c r="M53" s="7">
        <f t="shared" si="0"/>
        <v>133.27034485339988</v>
      </c>
      <c r="N53" s="7">
        <f t="shared" si="0"/>
        <v>82.863402847888423</v>
      </c>
      <c r="O53" s="7">
        <f t="shared" si="0"/>
        <v>26.882809611746346</v>
      </c>
      <c r="P53" s="7">
        <f t="shared" si="0"/>
        <v>135.64859999999999</v>
      </c>
      <c r="Q53" s="7">
        <f t="shared" si="0"/>
        <v>306.29469999999998</v>
      </c>
      <c r="R53" s="7">
        <f t="shared" si="0"/>
        <v>102.12944479101684</v>
      </c>
      <c r="S53" s="7">
        <f t="shared" si="0"/>
        <v>0</v>
      </c>
      <c r="T53" s="7">
        <f t="shared" si="0"/>
        <v>120.58216951498893</v>
      </c>
      <c r="U53" s="7">
        <f t="shared" si="0"/>
        <v>79.873362445414841</v>
      </c>
      <c r="V53" s="7">
        <f t="shared" si="0"/>
        <v>109.1621</v>
      </c>
      <c r="W53" s="7">
        <f t="shared" si="0"/>
        <v>128.20494325039516</v>
      </c>
      <c r="X53" s="7">
        <f t="shared" si="0"/>
        <v>220.54605109170305</v>
      </c>
      <c r="Y53" s="7">
        <f t="shared" si="0"/>
        <v>116.08459999999999</v>
      </c>
      <c r="Z53" s="7">
        <f t="shared" si="0"/>
        <v>137.94404086088582</v>
      </c>
      <c r="AA53" s="7">
        <f t="shared" si="0"/>
        <v>102.0703</v>
      </c>
      <c r="AB53" s="7">
        <f t="shared" si="0"/>
        <v>224.34039936881788</v>
      </c>
      <c r="AC53" s="7">
        <f t="shared" si="0"/>
        <v>220.97882445295861</v>
      </c>
      <c r="AD53" s="7">
        <f t="shared" si="0"/>
        <v>68.729799999999997</v>
      </c>
      <c r="AE53" s="7">
        <f t="shared" si="0"/>
        <v>114.44691927635682</v>
      </c>
      <c r="AF53" s="7">
        <f t="shared" si="0"/>
        <v>79.8108</v>
      </c>
      <c r="AG53" s="7">
        <f t="shared" si="0"/>
        <v>165.24818396112676</v>
      </c>
      <c r="AH53" s="7">
        <f t="shared" si="0"/>
        <v>190.67568816933627</v>
      </c>
      <c r="AI53" s="7">
        <f t="shared" si="0"/>
        <v>93.675610768614447</v>
      </c>
      <c r="AJ53" s="7">
        <f t="shared" si="0"/>
        <v>176.70873707385243</v>
      </c>
      <c r="AK53" s="7">
        <f t="shared" si="0"/>
        <v>177.99988641603653</v>
      </c>
      <c r="AL53" s="7">
        <f t="shared" si="0"/>
        <v>83.85855757953837</v>
      </c>
      <c r="AM53" s="7">
        <f t="shared" si="0"/>
        <v>269.30883254628179</v>
      </c>
      <c r="AN53" s="7">
        <f t="shared" si="0"/>
        <v>148.75548287880756</v>
      </c>
      <c r="AO53" s="7">
        <f t="shared" si="0"/>
        <v>144</v>
      </c>
      <c r="AP53" s="7">
        <f t="shared" si="0"/>
        <v>148.45596129</v>
      </c>
      <c r="AQ53" s="7">
        <f t="shared" si="0"/>
        <v>174.96976102897455</v>
      </c>
      <c r="AR53" s="7">
        <f t="shared" si="0"/>
        <v>205.78726298635769</v>
      </c>
      <c r="AS53" s="7">
        <f t="shared" si="0"/>
        <v>161.70273762609102</v>
      </c>
      <c r="AT53" s="7">
        <f t="shared" si="0"/>
        <v>147.3783</v>
      </c>
      <c r="AU53" s="7">
        <f t="shared" si="0"/>
        <v>56.526900000000005</v>
      </c>
      <c r="AV53" s="7">
        <f t="shared" si="0"/>
        <v>124.93244193293232</v>
      </c>
      <c r="AW53" s="7">
        <f t="shared" si="0"/>
        <v>56.556251612903232</v>
      </c>
      <c r="AX53" s="7">
        <f t="shared" si="0"/>
        <v>78.324394118603536</v>
      </c>
      <c r="AY53" s="7">
        <f t="shared" si="0"/>
        <v>119.70270275968073</v>
      </c>
      <c r="AZ53" s="7">
        <f t="shared" si="0"/>
        <v>75.18713249392431</v>
      </c>
      <c r="BA53" s="7">
        <f t="shared" si="0"/>
        <v>273.19299082921839</v>
      </c>
      <c r="BB53" s="7">
        <f t="shared" si="0"/>
        <v>1425.4491472815</v>
      </c>
      <c r="BC53" s="7">
        <f t="shared" si="0"/>
        <v>168.49198661329248</v>
      </c>
      <c r="BD53" s="7">
        <f t="shared" si="0"/>
        <v>14</v>
      </c>
      <c r="BE53" s="7">
        <f t="shared" si="0"/>
        <v>66.189124510870727</v>
      </c>
      <c r="BF53" s="7">
        <f t="shared" si="0"/>
        <v>53.433500000000002</v>
      </c>
      <c r="BG53" s="7">
        <f t="shared" si="0"/>
        <v>106.477070967</v>
      </c>
      <c r="BH53" s="7">
        <f t="shared" si="0"/>
        <v>176.33760512073911</v>
      </c>
      <c r="BI53" s="7">
        <f t="shared" si="0"/>
        <v>0</v>
      </c>
      <c r="BJ53" s="7">
        <f t="shared" si="0"/>
        <v>102.4594</v>
      </c>
      <c r="BK53" s="7">
        <f t="shared" si="0"/>
        <v>103.89189555836229</v>
      </c>
      <c r="BL53" s="7">
        <f t="shared" si="0"/>
        <v>46.972999999999999</v>
      </c>
      <c r="BM53" s="7">
        <f t="shared" si="0"/>
        <v>107.80038201259381</v>
      </c>
      <c r="BN53" s="7">
        <f t="shared" si="0"/>
        <v>87.675699485539923</v>
      </c>
      <c r="BO53" s="7">
        <f t="shared" si="0"/>
        <v>99.083240611353702</v>
      </c>
      <c r="BP53" s="7">
        <f t="shared" si="0"/>
        <v>198.05307454772301</v>
      </c>
      <c r="BQ53" s="7">
        <f t="shared" ref="BQ53:DC53" si="1">SUM(BQ3:BQ52)</f>
        <v>53.432300000000005</v>
      </c>
      <c r="BR53" s="7">
        <f t="shared" si="1"/>
        <v>522.22661612899992</v>
      </c>
      <c r="BS53" s="7">
        <f t="shared" si="1"/>
        <v>91.534347035265611</v>
      </c>
      <c r="BT53" s="7">
        <f t="shared" si="1"/>
        <v>240.35117143151601</v>
      </c>
      <c r="BU53" s="7">
        <f t="shared" si="1"/>
        <v>67</v>
      </c>
      <c r="BV53" s="7">
        <f t="shared" si="1"/>
        <v>0</v>
      </c>
      <c r="BW53" s="7">
        <f t="shared" si="1"/>
        <v>0</v>
      </c>
      <c r="BX53" s="7">
        <f t="shared" si="1"/>
        <v>0</v>
      </c>
      <c r="BY53" s="7">
        <f t="shared" si="1"/>
        <v>0</v>
      </c>
      <c r="BZ53" s="7">
        <f t="shared" si="1"/>
        <v>0</v>
      </c>
      <c r="CA53" s="7">
        <f t="shared" si="1"/>
        <v>192.1224665215446</v>
      </c>
      <c r="CB53" s="7">
        <f t="shared" si="1"/>
        <v>100.39189999999999</v>
      </c>
      <c r="CC53" s="7">
        <f t="shared" si="1"/>
        <v>269.727887387306</v>
      </c>
      <c r="CD53" s="7">
        <f t="shared" si="1"/>
        <v>186.22304048658765</v>
      </c>
      <c r="CE53" s="7">
        <f t="shared" si="1"/>
        <v>153.77843200249529</v>
      </c>
      <c r="CF53" s="7">
        <f t="shared" si="1"/>
        <v>0</v>
      </c>
      <c r="CG53" s="7">
        <f t="shared" si="1"/>
        <v>260.68695202792446</v>
      </c>
      <c r="CH53" s="7">
        <f t="shared" si="1"/>
        <v>202.8681175253169</v>
      </c>
      <c r="CI53" s="7">
        <f t="shared" si="1"/>
        <v>134.18640708654115</v>
      </c>
      <c r="CJ53" s="7">
        <f t="shared" si="1"/>
        <v>228.90233705684383</v>
      </c>
      <c r="CK53" s="7">
        <f t="shared" si="1"/>
        <v>51.472900000000003</v>
      </c>
      <c r="CL53" s="7">
        <f t="shared" si="1"/>
        <v>62.810811309779993</v>
      </c>
      <c r="CM53" s="7">
        <f t="shared" si="1"/>
        <v>37</v>
      </c>
      <c r="CN53" s="7">
        <f t="shared" si="1"/>
        <v>60.8108</v>
      </c>
      <c r="CO53" s="7">
        <f t="shared" si="1"/>
        <v>163.92822769806614</v>
      </c>
      <c r="CP53" s="7">
        <f t="shared" si="1"/>
        <v>104.78691915159077</v>
      </c>
      <c r="CQ53" s="7">
        <f t="shared" si="1"/>
        <v>183.62165583880875</v>
      </c>
      <c r="CR53" s="7">
        <f t="shared" si="1"/>
        <v>113.29730000000001</v>
      </c>
      <c r="CS53" s="7">
        <f t="shared" si="1"/>
        <v>180.1711574547723</v>
      </c>
      <c r="CT53" s="7">
        <f t="shared" si="1"/>
        <v>116.8549354652356</v>
      </c>
      <c r="CU53" s="7">
        <f t="shared" si="1"/>
        <v>23</v>
      </c>
      <c r="CV53" s="7">
        <f t="shared" si="1"/>
        <v>160.51629446021087</v>
      </c>
      <c r="CW53" s="7">
        <f t="shared" si="1"/>
        <v>113.27020839159552</v>
      </c>
      <c r="CX53" s="7">
        <f t="shared" si="1"/>
        <v>443.1316331369427</v>
      </c>
      <c r="CY53" s="7">
        <f t="shared" si="1"/>
        <v>110.3864669378903</v>
      </c>
      <c r="CZ53" s="7">
        <f t="shared" si="1"/>
        <v>269.71895178295557</v>
      </c>
      <c r="DA53" s="7">
        <f t="shared" si="1"/>
        <v>96.230817217716776</v>
      </c>
      <c r="DB53" s="7">
        <f t="shared" si="1"/>
        <v>1099.9784941870171</v>
      </c>
      <c r="DC53" s="7">
        <f t="shared" si="1"/>
        <v>0</v>
      </c>
    </row>
    <row r="54" spans="1:107" x14ac:dyDescent="0.25">
      <c r="A54" s="4" t="s">
        <v>150</v>
      </c>
      <c r="B54" s="4" t="s">
        <v>109</v>
      </c>
      <c r="C54" s="4" t="s">
        <v>268</v>
      </c>
      <c r="D54" s="5">
        <v>6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</row>
    <row r="55" spans="1:107" x14ac:dyDescent="0.25">
      <c r="A55" s="6" t="s">
        <v>150</v>
      </c>
      <c r="B55" s="6" t="s">
        <v>129</v>
      </c>
      <c r="C55" s="6" t="s">
        <v>269</v>
      </c>
      <c r="D55" s="7">
        <v>23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</row>
    <row r="56" spans="1:107" x14ac:dyDescent="0.25">
      <c r="A56" s="4" t="s">
        <v>150</v>
      </c>
      <c r="B56" s="4" t="s">
        <v>270</v>
      </c>
      <c r="C56" s="4" t="s">
        <v>271</v>
      </c>
      <c r="D56" s="5">
        <v>16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</row>
    <row r="57" spans="1:107" x14ac:dyDescent="0.25">
      <c r="A57" s="6" t="s">
        <v>150</v>
      </c>
      <c r="B57" s="6" t="s">
        <v>270</v>
      </c>
      <c r="C57" s="6" t="s">
        <v>272</v>
      </c>
      <c r="D57" s="7">
        <v>257.60321859820715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5.2972999999999999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6.7838000000000003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5.1350999999999996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</row>
    <row r="58" spans="1:107" x14ac:dyDescent="0.25">
      <c r="A58" s="4" t="s">
        <v>150</v>
      </c>
      <c r="B58" s="4" t="s">
        <v>270</v>
      </c>
      <c r="C58" s="4" t="s">
        <v>273</v>
      </c>
      <c r="D58" s="5">
        <v>26.594220371884873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</row>
    <row r="59" spans="1:107" x14ac:dyDescent="0.25">
      <c r="A59" s="6" t="s">
        <v>150</v>
      </c>
      <c r="B59" s="6" t="s">
        <v>270</v>
      </c>
      <c r="C59" s="6" t="s">
        <v>274</v>
      </c>
      <c r="D59" s="7">
        <v>98.960982220835916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</row>
    <row r="60" spans="1:107" x14ac:dyDescent="0.25">
      <c r="A60" s="4" t="s">
        <v>150</v>
      </c>
      <c r="B60" s="4" t="s">
        <v>275</v>
      </c>
      <c r="C60" s="4" t="s">
        <v>276</v>
      </c>
      <c r="D60" s="5">
        <v>358.56278114934156</v>
      </c>
      <c r="E60" s="5">
        <v>5</v>
      </c>
      <c r="F60" s="5">
        <v>10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5</v>
      </c>
      <c r="R60" s="5">
        <v>0</v>
      </c>
      <c r="S60" s="5">
        <v>0</v>
      </c>
      <c r="T60" s="5">
        <v>5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7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13</v>
      </c>
      <c r="AN60" s="5">
        <v>0</v>
      </c>
      <c r="AO60" s="5">
        <v>7</v>
      </c>
      <c r="AP60" s="5">
        <v>5</v>
      </c>
      <c r="AQ60" s="5">
        <v>6.8108000000000004</v>
      </c>
      <c r="AR60" s="5">
        <v>6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5</v>
      </c>
      <c r="BB60" s="5">
        <v>33.159256757576088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5</v>
      </c>
      <c r="BL60" s="5">
        <v>0</v>
      </c>
      <c r="BM60" s="5">
        <v>0</v>
      </c>
      <c r="BN60" s="5">
        <v>6</v>
      </c>
      <c r="BO60" s="5">
        <v>0</v>
      </c>
      <c r="BP60" s="5">
        <v>8</v>
      </c>
      <c r="BQ60" s="5">
        <v>0</v>
      </c>
      <c r="BR60" s="5">
        <v>14</v>
      </c>
      <c r="BS60" s="5">
        <v>0</v>
      </c>
      <c r="BT60" s="5">
        <v>7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9.9459</v>
      </c>
      <c r="CB60" s="5">
        <v>0</v>
      </c>
      <c r="CC60" s="5">
        <v>6</v>
      </c>
      <c r="CD60" s="5">
        <v>6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6</v>
      </c>
      <c r="CW60" s="5">
        <v>0</v>
      </c>
      <c r="CX60" s="5">
        <v>5</v>
      </c>
      <c r="CY60" s="5">
        <v>0</v>
      </c>
      <c r="CZ60" s="5">
        <v>11</v>
      </c>
      <c r="DA60" s="5">
        <v>0</v>
      </c>
      <c r="DB60" s="5">
        <v>21</v>
      </c>
      <c r="DC60" s="5">
        <v>0</v>
      </c>
    </row>
    <row r="61" spans="1:107" x14ac:dyDescent="0.25">
      <c r="A61" s="6" t="s">
        <v>150</v>
      </c>
      <c r="B61" s="6" t="s">
        <v>275</v>
      </c>
      <c r="C61" s="6" t="s">
        <v>277</v>
      </c>
      <c r="D61" s="7">
        <v>355.03123609269829</v>
      </c>
      <c r="E61" s="7">
        <v>0</v>
      </c>
      <c r="F61" s="7">
        <v>12.918900000000001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8.0374298190892084</v>
      </c>
      <c r="R61" s="7">
        <v>0</v>
      </c>
      <c r="S61" s="7">
        <v>0</v>
      </c>
      <c r="T61" s="7">
        <v>6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5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5</v>
      </c>
      <c r="AK61" s="7">
        <v>5</v>
      </c>
      <c r="AL61" s="7">
        <v>0</v>
      </c>
      <c r="AM61" s="7">
        <v>5</v>
      </c>
      <c r="AN61" s="7">
        <v>0</v>
      </c>
      <c r="AO61" s="7">
        <v>0</v>
      </c>
      <c r="AP61" s="7">
        <v>0</v>
      </c>
      <c r="AQ61" s="7">
        <v>0</v>
      </c>
      <c r="AR61" s="7">
        <v>6.8108000000000004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5.8649000000000004</v>
      </c>
      <c r="BB61" s="7">
        <v>36.810810023259037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16.193548387</v>
      </c>
      <c r="BS61" s="7">
        <v>0</v>
      </c>
      <c r="BT61" s="7">
        <v>7.6486000000000001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5.9459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6</v>
      </c>
      <c r="CW61" s="7">
        <v>5</v>
      </c>
      <c r="CX61" s="7">
        <v>5</v>
      </c>
      <c r="CY61" s="7">
        <v>0</v>
      </c>
      <c r="CZ61" s="7">
        <v>6</v>
      </c>
      <c r="DA61" s="7">
        <v>0</v>
      </c>
      <c r="DB61" s="7">
        <v>34.935483869999999</v>
      </c>
      <c r="DC61" s="7">
        <v>0</v>
      </c>
    </row>
    <row r="62" spans="1:107" x14ac:dyDescent="0.25">
      <c r="A62" s="4" t="s">
        <v>150</v>
      </c>
      <c r="B62" s="4" t="s">
        <v>278</v>
      </c>
      <c r="C62" s="4" t="s">
        <v>279</v>
      </c>
      <c r="D62" s="5">
        <v>109.34318310438411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13.026700000000002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20.501448726383238</v>
      </c>
      <c r="DC62" s="5">
        <v>0</v>
      </c>
    </row>
    <row r="63" spans="1:107" x14ac:dyDescent="0.25">
      <c r="A63" s="6" t="s">
        <v>150</v>
      </c>
      <c r="B63" s="6" t="s">
        <v>278</v>
      </c>
      <c r="C63" s="6" t="s">
        <v>280</v>
      </c>
      <c r="D63" s="7">
        <v>167.66541048731222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5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5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5</v>
      </c>
      <c r="AS63" s="7">
        <v>6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5</v>
      </c>
      <c r="AZ63" s="7">
        <v>0</v>
      </c>
      <c r="BA63" s="7">
        <v>0</v>
      </c>
      <c r="BB63" s="7">
        <v>41.872167687748053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11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6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5</v>
      </c>
      <c r="DC63" s="7">
        <v>0</v>
      </c>
    </row>
    <row r="64" spans="1:107" x14ac:dyDescent="0.25">
      <c r="A64" s="4" t="s">
        <v>150</v>
      </c>
      <c r="B64" s="4" t="s">
        <v>281</v>
      </c>
      <c r="C64" s="4" t="s">
        <v>282</v>
      </c>
      <c r="D64" s="5">
        <v>169.29692188408029</v>
      </c>
      <c r="E64" s="5">
        <v>0</v>
      </c>
      <c r="F64" s="5">
        <v>10.2973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7.6404128509045544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5.9189082245688898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6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6.6756646827501971</v>
      </c>
      <c r="CU64" s="5">
        <v>0</v>
      </c>
      <c r="CV64" s="5">
        <v>0</v>
      </c>
      <c r="CW64" s="5">
        <v>0</v>
      </c>
      <c r="CX64" s="5">
        <v>8</v>
      </c>
      <c r="CY64" s="5">
        <v>0</v>
      </c>
      <c r="CZ64" s="5">
        <v>6</v>
      </c>
      <c r="DA64" s="5">
        <v>0</v>
      </c>
      <c r="DB64" s="5">
        <v>0</v>
      </c>
      <c r="DC64" s="5">
        <v>0</v>
      </c>
    </row>
    <row r="65" spans="1:107" x14ac:dyDescent="0.25">
      <c r="A65" s="6" t="s">
        <v>150</v>
      </c>
      <c r="B65" s="6" t="s">
        <v>148</v>
      </c>
      <c r="C65" s="6" t="s">
        <v>283</v>
      </c>
      <c r="D65" s="7">
        <v>1001.4400481457534</v>
      </c>
      <c r="E65" s="7">
        <v>0</v>
      </c>
      <c r="F65" s="7">
        <v>85</v>
      </c>
      <c r="G65" s="7">
        <v>0</v>
      </c>
      <c r="H65" s="7">
        <v>18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20</v>
      </c>
      <c r="Q65" s="7">
        <v>41.028072364316905</v>
      </c>
      <c r="R65" s="7">
        <v>17</v>
      </c>
      <c r="S65" s="7">
        <v>0</v>
      </c>
      <c r="T65" s="7">
        <v>16</v>
      </c>
      <c r="U65" s="7">
        <v>15</v>
      </c>
      <c r="V65" s="7">
        <v>0</v>
      </c>
      <c r="W65" s="7">
        <v>0</v>
      </c>
      <c r="X65" s="7">
        <v>16.677419354000001</v>
      </c>
      <c r="Y65" s="7">
        <v>20</v>
      </c>
      <c r="Z65" s="7">
        <v>0</v>
      </c>
      <c r="AA65" s="7">
        <v>25.8</v>
      </c>
      <c r="AB65" s="7">
        <v>13</v>
      </c>
      <c r="AC65" s="7">
        <v>0</v>
      </c>
      <c r="AD65" s="7">
        <v>9</v>
      </c>
      <c r="AE65" s="7">
        <v>0</v>
      </c>
      <c r="AF65" s="7">
        <v>0</v>
      </c>
      <c r="AG65" s="7">
        <v>0</v>
      </c>
      <c r="AH65" s="7">
        <v>29</v>
      </c>
      <c r="AI65" s="7">
        <v>0</v>
      </c>
      <c r="AJ65" s="7">
        <v>0</v>
      </c>
      <c r="AK65" s="7">
        <v>11</v>
      </c>
      <c r="AL65" s="7">
        <v>0</v>
      </c>
      <c r="AM65" s="7">
        <v>8</v>
      </c>
      <c r="AN65" s="7">
        <v>18</v>
      </c>
      <c r="AO65" s="7">
        <v>0</v>
      </c>
      <c r="AP65" s="7">
        <v>0</v>
      </c>
      <c r="AQ65" s="7">
        <v>11</v>
      </c>
      <c r="AR65" s="7">
        <v>25</v>
      </c>
      <c r="AS65" s="7">
        <v>20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9</v>
      </c>
      <c r="AZ65" s="7">
        <v>0</v>
      </c>
      <c r="BA65" s="7">
        <v>22</v>
      </c>
      <c r="BB65" s="7">
        <v>181.0053998969772</v>
      </c>
      <c r="BC65" s="7">
        <v>8</v>
      </c>
      <c r="BD65" s="7">
        <v>0</v>
      </c>
      <c r="BE65" s="7">
        <v>0</v>
      </c>
      <c r="BF65" s="7">
        <v>0</v>
      </c>
      <c r="BG65" s="7">
        <v>0</v>
      </c>
      <c r="BH65" s="7">
        <v>16</v>
      </c>
      <c r="BI65" s="7">
        <v>0</v>
      </c>
      <c r="BJ65" s="7">
        <v>0</v>
      </c>
      <c r="BK65" s="7">
        <v>7</v>
      </c>
      <c r="BL65" s="7">
        <v>0</v>
      </c>
      <c r="BM65" s="7">
        <v>6.2307691313080156</v>
      </c>
      <c r="BN65" s="7">
        <v>9</v>
      </c>
      <c r="BO65" s="7">
        <v>0</v>
      </c>
      <c r="BP65" s="7">
        <v>0</v>
      </c>
      <c r="BQ65" s="7">
        <v>0</v>
      </c>
      <c r="BR65" s="7">
        <v>27</v>
      </c>
      <c r="BS65" s="7">
        <v>13</v>
      </c>
      <c r="BT65" s="7">
        <v>12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9</v>
      </c>
      <c r="CC65" s="7">
        <v>13.348387362357546</v>
      </c>
      <c r="CD65" s="7">
        <v>14</v>
      </c>
      <c r="CE65" s="7">
        <v>12</v>
      </c>
      <c r="CF65" s="7">
        <v>0</v>
      </c>
      <c r="CG65" s="7">
        <v>45</v>
      </c>
      <c r="CH65" s="7">
        <v>0</v>
      </c>
      <c r="CI65" s="7">
        <v>11.8</v>
      </c>
      <c r="CJ65" s="7">
        <v>13</v>
      </c>
      <c r="CK65" s="7">
        <v>0</v>
      </c>
      <c r="CL65" s="7">
        <v>0</v>
      </c>
      <c r="CM65" s="7">
        <v>0</v>
      </c>
      <c r="CN65" s="7">
        <v>7</v>
      </c>
      <c r="CO65" s="7">
        <v>0</v>
      </c>
      <c r="CP65" s="7">
        <v>0</v>
      </c>
      <c r="CQ65" s="7">
        <v>21</v>
      </c>
      <c r="CR65" s="7">
        <v>5</v>
      </c>
      <c r="CS65" s="7">
        <v>9.75</v>
      </c>
      <c r="CT65" s="7">
        <v>5</v>
      </c>
      <c r="CU65" s="7">
        <v>0</v>
      </c>
      <c r="CV65" s="7">
        <v>0</v>
      </c>
      <c r="CW65" s="7">
        <v>0</v>
      </c>
      <c r="CX65" s="7">
        <v>10.000000036793855</v>
      </c>
      <c r="CY65" s="7">
        <v>0</v>
      </c>
      <c r="CZ65" s="7">
        <v>29.8</v>
      </c>
      <c r="DA65" s="7">
        <v>10</v>
      </c>
      <c r="DB65" s="7">
        <v>0</v>
      </c>
      <c r="DC65" s="7">
        <v>0</v>
      </c>
    </row>
    <row r="66" spans="1:107" x14ac:dyDescent="0.25">
      <c r="A66" s="4" t="s">
        <v>150</v>
      </c>
      <c r="B66" s="4" t="s">
        <v>148</v>
      </c>
      <c r="C66" s="4" t="s">
        <v>284</v>
      </c>
      <c r="D66" s="5">
        <v>11.8108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</row>
    <row r="67" spans="1:107" x14ac:dyDescent="0.25">
      <c r="A67" s="6" t="s">
        <v>150</v>
      </c>
      <c r="B67" s="6" t="s">
        <v>148</v>
      </c>
      <c r="C67" s="6" t="s">
        <v>285</v>
      </c>
      <c r="D67" s="7">
        <v>7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</row>
    <row r="68" spans="1:107" x14ac:dyDescent="0.25">
      <c r="A68" s="4" t="s">
        <v>150</v>
      </c>
      <c r="B68" s="4" t="s">
        <v>148</v>
      </c>
      <c r="C68" s="4" t="s">
        <v>286</v>
      </c>
      <c r="D68" s="5">
        <v>17.648600000000002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</row>
    <row r="69" spans="1:107" x14ac:dyDescent="0.25">
      <c r="A69" s="6" t="s">
        <v>150</v>
      </c>
      <c r="B69" s="6" t="s">
        <v>148</v>
      </c>
      <c r="C69" s="6" t="s">
        <v>288</v>
      </c>
      <c r="D69" s="7">
        <v>1624.1496033848641</v>
      </c>
      <c r="E69" s="7">
        <v>21</v>
      </c>
      <c r="F69" s="7">
        <v>54</v>
      </c>
      <c r="G69" s="7">
        <v>14</v>
      </c>
      <c r="H69" s="7">
        <v>7</v>
      </c>
      <c r="I69" s="7">
        <v>14</v>
      </c>
      <c r="J69" s="7">
        <v>26</v>
      </c>
      <c r="K69" s="7">
        <v>5</v>
      </c>
      <c r="L69" s="7">
        <v>21</v>
      </c>
      <c r="M69" s="7">
        <v>0</v>
      </c>
      <c r="N69" s="7">
        <v>22</v>
      </c>
      <c r="O69" s="7">
        <v>0</v>
      </c>
      <c r="P69" s="7">
        <v>9</v>
      </c>
      <c r="Q69" s="7">
        <v>6</v>
      </c>
      <c r="R69" s="7">
        <v>9</v>
      </c>
      <c r="S69" s="7">
        <v>0</v>
      </c>
      <c r="T69" s="7">
        <v>0</v>
      </c>
      <c r="U69" s="7">
        <v>6.5</v>
      </c>
      <c r="V69" s="7">
        <v>13</v>
      </c>
      <c r="W69" s="7">
        <v>30</v>
      </c>
      <c r="X69" s="7">
        <v>0</v>
      </c>
      <c r="Y69" s="7">
        <v>9</v>
      </c>
      <c r="Z69" s="7">
        <v>13.1892</v>
      </c>
      <c r="AA69" s="7">
        <v>8</v>
      </c>
      <c r="AB69" s="7">
        <v>14</v>
      </c>
      <c r="AC69" s="7">
        <v>36.299199999999999</v>
      </c>
      <c r="AD69" s="7">
        <v>0</v>
      </c>
      <c r="AE69" s="7">
        <v>31</v>
      </c>
      <c r="AF69" s="7">
        <v>11</v>
      </c>
      <c r="AG69" s="7">
        <v>19</v>
      </c>
      <c r="AH69" s="7">
        <v>14</v>
      </c>
      <c r="AI69" s="7">
        <v>7.8999995500374629</v>
      </c>
      <c r="AJ69" s="7">
        <v>37</v>
      </c>
      <c r="AK69" s="7">
        <v>28</v>
      </c>
      <c r="AL69" s="7">
        <v>11</v>
      </c>
      <c r="AM69" s="7">
        <v>23</v>
      </c>
      <c r="AN69" s="7">
        <v>15</v>
      </c>
      <c r="AO69" s="7">
        <v>6</v>
      </c>
      <c r="AP69" s="7">
        <v>35.4054</v>
      </c>
      <c r="AQ69" s="7">
        <v>16</v>
      </c>
      <c r="AR69" s="7">
        <v>18</v>
      </c>
      <c r="AS69" s="7">
        <v>10</v>
      </c>
      <c r="AT69" s="7">
        <v>0</v>
      </c>
      <c r="AU69" s="7">
        <v>0</v>
      </c>
      <c r="AV69" s="7">
        <v>6</v>
      </c>
      <c r="AW69" s="7">
        <v>14</v>
      </c>
      <c r="AX69" s="7">
        <v>24</v>
      </c>
      <c r="AY69" s="7">
        <v>19</v>
      </c>
      <c r="AZ69" s="7">
        <v>5</v>
      </c>
      <c r="BA69" s="7">
        <v>25</v>
      </c>
      <c r="BB69" s="7">
        <v>81</v>
      </c>
      <c r="BC69" s="7">
        <v>27</v>
      </c>
      <c r="BD69" s="7">
        <v>0</v>
      </c>
      <c r="BE69" s="7">
        <v>12</v>
      </c>
      <c r="BF69" s="7">
        <v>6</v>
      </c>
      <c r="BG69" s="7">
        <v>17</v>
      </c>
      <c r="BH69" s="7">
        <v>10</v>
      </c>
      <c r="BI69" s="7">
        <v>0</v>
      </c>
      <c r="BJ69" s="7">
        <v>10</v>
      </c>
      <c r="BK69" s="7">
        <v>16</v>
      </c>
      <c r="BL69" s="7">
        <v>8</v>
      </c>
      <c r="BM69" s="7">
        <v>11</v>
      </c>
      <c r="BN69" s="7">
        <v>0</v>
      </c>
      <c r="BO69" s="7">
        <v>5</v>
      </c>
      <c r="BP69" s="7">
        <v>15</v>
      </c>
      <c r="BQ69" s="7">
        <v>9</v>
      </c>
      <c r="BR69" s="7">
        <v>33</v>
      </c>
      <c r="BS69" s="7">
        <v>6</v>
      </c>
      <c r="BT69" s="7">
        <v>22</v>
      </c>
      <c r="BU69" s="7">
        <v>18.86486498766882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25</v>
      </c>
      <c r="CB69" s="7">
        <v>10</v>
      </c>
      <c r="CC69" s="7">
        <v>38</v>
      </c>
      <c r="CD69" s="7">
        <v>23</v>
      </c>
      <c r="CE69" s="7">
        <v>8</v>
      </c>
      <c r="CF69" s="7">
        <v>0</v>
      </c>
      <c r="CG69" s="7">
        <v>26</v>
      </c>
      <c r="CH69" s="7">
        <v>44.6</v>
      </c>
      <c r="CI69" s="7">
        <v>14</v>
      </c>
      <c r="CJ69" s="7">
        <v>18</v>
      </c>
      <c r="CK69" s="7">
        <v>9</v>
      </c>
      <c r="CL69" s="7">
        <v>16</v>
      </c>
      <c r="CM69" s="7">
        <v>7</v>
      </c>
      <c r="CN69" s="7">
        <v>6</v>
      </c>
      <c r="CO69" s="7">
        <v>15</v>
      </c>
      <c r="CP69" s="7">
        <v>11.270299999999999</v>
      </c>
      <c r="CQ69" s="7">
        <v>17</v>
      </c>
      <c r="CR69" s="7">
        <v>16</v>
      </c>
      <c r="CS69" s="7">
        <v>8.8581000000000003</v>
      </c>
      <c r="CT69" s="7">
        <v>10</v>
      </c>
      <c r="CU69" s="7">
        <v>0</v>
      </c>
      <c r="CV69" s="7">
        <v>18</v>
      </c>
      <c r="CW69" s="7">
        <v>15.006238303181535</v>
      </c>
      <c r="CX69" s="7">
        <v>54.013100436681228</v>
      </c>
      <c r="CY69" s="7">
        <v>21</v>
      </c>
      <c r="CZ69" s="7">
        <v>8</v>
      </c>
      <c r="DA69" s="7">
        <v>6</v>
      </c>
      <c r="DB69" s="7">
        <v>136</v>
      </c>
      <c r="DC69" s="7">
        <v>0</v>
      </c>
    </row>
    <row r="70" spans="1:107" x14ac:dyDescent="0.25">
      <c r="A70" s="4" t="s">
        <v>150</v>
      </c>
      <c r="B70" s="4" t="s">
        <v>148</v>
      </c>
      <c r="C70" s="4" t="s">
        <v>289</v>
      </c>
      <c r="D70" s="5">
        <v>103.827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7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5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5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7.8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5</v>
      </c>
      <c r="DC70" s="5">
        <v>0</v>
      </c>
    </row>
    <row r="71" spans="1:107" x14ac:dyDescent="0.25">
      <c r="A71" s="6" t="s">
        <v>150</v>
      </c>
      <c r="B71" s="6" t="s">
        <v>148</v>
      </c>
      <c r="C71" s="6" t="s">
        <v>290</v>
      </c>
      <c r="D71" s="7">
        <v>126.92728303181535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30.062383031815344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9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5.8649000000000004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35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26</v>
      </c>
      <c r="DA71" s="7">
        <v>0</v>
      </c>
      <c r="DB71" s="7">
        <v>0</v>
      </c>
      <c r="DC71" s="7">
        <v>0</v>
      </c>
    </row>
    <row r="72" spans="1:107" x14ac:dyDescent="0.25">
      <c r="A72" s="4" t="s">
        <v>150</v>
      </c>
      <c r="B72" s="4" t="s">
        <v>148</v>
      </c>
      <c r="C72" s="4" t="s">
        <v>291</v>
      </c>
      <c r="D72" s="5">
        <v>26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6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</row>
    <row r="73" spans="1:107" x14ac:dyDescent="0.25">
      <c r="A73" s="6" t="s">
        <v>150</v>
      </c>
      <c r="B73" s="6" t="s">
        <v>148</v>
      </c>
      <c r="C73" s="6" t="s">
        <v>292</v>
      </c>
      <c r="D73" s="7">
        <v>13.0541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</row>
    <row r="74" spans="1:107" x14ac:dyDescent="0.25">
      <c r="A74" s="4" t="s">
        <v>150</v>
      </c>
      <c r="B74" s="4" t="s">
        <v>148</v>
      </c>
      <c r="C74" s="4" t="s">
        <v>293</v>
      </c>
      <c r="D74" s="5">
        <v>30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</row>
    <row r="75" spans="1:107" x14ac:dyDescent="0.25">
      <c r="A75" s="6" t="s">
        <v>150</v>
      </c>
      <c r="B75" s="6" t="s">
        <v>148</v>
      </c>
      <c r="C75" s="6" t="s">
        <v>294</v>
      </c>
      <c r="D75" s="7">
        <v>483.45133469571721</v>
      </c>
      <c r="E75" s="7">
        <v>13</v>
      </c>
      <c r="F75" s="7">
        <v>0</v>
      </c>
      <c r="G75" s="7">
        <v>0</v>
      </c>
      <c r="H75" s="7">
        <v>0</v>
      </c>
      <c r="I75" s="7">
        <v>0</v>
      </c>
      <c r="J75" s="7">
        <v>19.516129032000002</v>
      </c>
      <c r="K75" s="7">
        <v>8</v>
      </c>
      <c r="L75" s="7">
        <v>0</v>
      </c>
      <c r="M75" s="7">
        <v>0</v>
      </c>
      <c r="N75" s="7">
        <v>0</v>
      </c>
      <c r="O75" s="7">
        <v>5</v>
      </c>
      <c r="P75" s="7">
        <v>0</v>
      </c>
      <c r="Q75" s="7">
        <v>0</v>
      </c>
      <c r="R75" s="7">
        <v>0</v>
      </c>
      <c r="S75" s="7">
        <v>0</v>
      </c>
      <c r="T75" s="7">
        <v>6</v>
      </c>
      <c r="U75" s="7">
        <v>0</v>
      </c>
      <c r="V75" s="7">
        <v>15.8</v>
      </c>
      <c r="W75" s="7">
        <v>0</v>
      </c>
      <c r="X75" s="7">
        <v>0</v>
      </c>
      <c r="Y75" s="7">
        <v>0</v>
      </c>
      <c r="Z75" s="7">
        <v>17.810811014072531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14</v>
      </c>
      <c r="AG75" s="7">
        <v>0</v>
      </c>
      <c r="AH75" s="7">
        <v>0</v>
      </c>
      <c r="AI75" s="7">
        <v>10</v>
      </c>
      <c r="AJ75" s="7">
        <v>0</v>
      </c>
      <c r="AK75" s="7">
        <v>0</v>
      </c>
      <c r="AL75" s="7">
        <v>10</v>
      </c>
      <c r="AM75" s="7">
        <v>20</v>
      </c>
      <c r="AN75" s="7">
        <v>0</v>
      </c>
      <c r="AO75" s="7">
        <v>26</v>
      </c>
      <c r="AP75" s="7">
        <v>0</v>
      </c>
      <c r="AQ75" s="7">
        <v>12</v>
      </c>
      <c r="AR75" s="7">
        <v>0</v>
      </c>
      <c r="AS75" s="7">
        <v>0</v>
      </c>
      <c r="AT75" s="7">
        <v>0</v>
      </c>
      <c r="AU75" s="7">
        <v>5</v>
      </c>
      <c r="AV75" s="7">
        <v>19.270299999999999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6</v>
      </c>
      <c r="BC75" s="7">
        <v>5</v>
      </c>
      <c r="BD75" s="7">
        <v>0</v>
      </c>
      <c r="BE75" s="7">
        <v>9</v>
      </c>
      <c r="BF75" s="7">
        <v>0</v>
      </c>
      <c r="BG75" s="7">
        <v>0</v>
      </c>
      <c r="BH75" s="7">
        <v>0</v>
      </c>
      <c r="BI75" s="7">
        <v>0</v>
      </c>
      <c r="BJ75" s="7">
        <v>18.864899999999999</v>
      </c>
      <c r="BK75" s="7">
        <v>0</v>
      </c>
      <c r="BL75" s="7">
        <v>0</v>
      </c>
      <c r="BM75" s="7">
        <v>0</v>
      </c>
      <c r="BN75" s="7">
        <v>9</v>
      </c>
      <c r="BO75" s="7">
        <v>16</v>
      </c>
      <c r="BP75" s="7">
        <v>30</v>
      </c>
      <c r="BQ75" s="7">
        <v>0</v>
      </c>
      <c r="BR75" s="7">
        <v>32</v>
      </c>
      <c r="BS75" s="7">
        <v>0</v>
      </c>
      <c r="BT75" s="7">
        <v>17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12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  <c r="CI75" s="7">
        <v>11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11</v>
      </c>
      <c r="CP75" s="7">
        <v>15.5946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14</v>
      </c>
      <c r="CW75" s="7">
        <v>9</v>
      </c>
      <c r="CX75" s="7">
        <v>15</v>
      </c>
      <c r="CY75" s="7">
        <v>0</v>
      </c>
      <c r="CZ75" s="7">
        <v>0</v>
      </c>
      <c r="DA75" s="7">
        <v>7</v>
      </c>
      <c r="DB75" s="7">
        <v>0</v>
      </c>
      <c r="DC75" s="7">
        <v>0</v>
      </c>
    </row>
    <row r="76" spans="1:107" x14ac:dyDescent="0.25">
      <c r="A76" s="4" t="s">
        <v>150</v>
      </c>
      <c r="B76" s="4" t="s">
        <v>148</v>
      </c>
      <c r="C76" s="4" t="s">
        <v>295</v>
      </c>
      <c r="D76" s="5">
        <v>145.7568</v>
      </c>
      <c r="E76" s="5">
        <v>5</v>
      </c>
      <c r="F76" s="5">
        <v>7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5.7568000000000001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11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5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5</v>
      </c>
      <c r="DA76" s="5">
        <v>0</v>
      </c>
      <c r="DB76" s="5">
        <v>10</v>
      </c>
      <c r="DC76" s="5">
        <v>0</v>
      </c>
    </row>
    <row r="77" spans="1:107" x14ac:dyDescent="0.25">
      <c r="A77" s="6" t="s">
        <v>150</v>
      </c>
      <c r="B77" s="6" t="s">
        <v>148</v>
      </c>
      <c r="C77" s="6" t="s">
        <v>296</v>
      </c>
      <c r="D77" s="7">
        <v>5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</row>
    <row r="78" spans="1:107" x14ac:dyDescent="0.25">
      <c r="A78" s="4" t="s">
        <v>150</v>
      </c>
      <c r="B78" s="4" t="s">
        <v>148</v>
      </c>
      <c r="C78" s="4" t="s">
        <v>297</v>
      </c>
      <c r="D78" s="5">
        <v>5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</row>
    <row r="79" spans="1:107" x14ac:dyDescent="0.25">
      <c r="A79" s="6" t="s">
        <v>150</v>
      </c>
      <c r="B79" s="6" t="s">
        <v>148</v>
      </c>
      <c r="C79" s="6" t="s">
        <v>298</v>
      </c>
      <c r="D79" s="7">
        <v>8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</row>
    <row r="80" spans="1:107" x14ac:dyDescent="0.25">
      <c r="A80" s="4" t="s">
        <v>150</v>
      </c>
      <c r="B80" s="4" t="s">
        <v>148</v>
      </c>
      <c r="C80" s="4" t="s">
        <v>299</v>
      </c>
      <c r="D80" s="5">
        <v>59.389101119859411</v>
      </c>
      <c r="E80" s="5">
        <v>0</v>
      </c>
      <c r="F80" s="5">
        <v>6.4</v>
      </c>
      <c r="G80" s="5">
        <v>0</v>
      </c>
      <c r="H80" s="5">
        <v>0</v>
      </c>
      <c r="I80" s="5">
        <v>0</v>
      </c>
      <c r="J80" s="5">
        <v>5.9999907647422583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6.8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</row>
    <row r="81" spans="1:107" x14ac:dyDescent="0.25">
      <c r="A81" s="6" t="s">
        <v>150</v>
      </c>
      <c r="B81" s="6" t="s">
        <v>148</v>
      </c>
      <c r="C81" s="6" t="s">
        <v>328</v>
      </c>
      <c r="D81" s="7">
        <v>6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0</v>
      </c>
    </row>
    <row r="82" spans="1:107" x14ac:dyDescent="0.25">
      <c r="A82" s="4" t="s">
        <v>150</v>
      </c>
      <c r="B82" s="4" t="s">
        <v>148</v>
      </c>
      <c r="C82" s="4" t="s">
        <v>300</v>
      </c>
      <c r="D82" s="5">
        <v>289.5</v>
      </c>
      <c r="E82" s="5">
        <v>0</v>
      </c>
      <c r="F82" s="5">
        <v>0</v>
      </c>
      <c r="G82" s="5">
        <v>0</v>
      </c>
      <c r="H82" s="5">
        <v>0</v>
      </c>
      <c r="I82" s="5">
        <v>6</v>
      </c>
      <c r="J82" s="5">
        <v>0</v>
      </c>
      <c r="K82" s="5">
        <v>0</v>
      </c>
      <c r="L82" s="5">
        <v>0</v>
      </c>
      <c r="M82" s="5">
        <v>18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7</v>
      </c>
      <c r="U82" s="5">
        <v>0</v>
      </c>
      <c r="V82" s="5">
        <v>0</v>
      </c>
      <c r="W82" s="5">
        <v>0</v>
      </c>
      <c r="X82" s="5">
        <v>12</v>
      </c>
      <c r="Y82" s="5">
        <v>0</v>
      </c>
      <c r="Z82" s="5">
        <v>0</v>
      </c>
      <c r="AA82" s="5">
        <v>0</v>
      </c>
      <c r="AB82" s="5">
        <v>11.7</v>
      </c>
      <c r="AC82" s="5">
        <v>0</v>
      </c>
      <c r="AD82" s="5">
        <v>0</v>
      </c>
      <c r="AE82" s="5">
        <v>0</v>
      </c>
      <c r="AF82" s="5">
        <v>0</v>
      </c>
      <c r="AG82" s="5">
        <v>13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10</v>
      </c>
      <c r="AN82" s="5">
        <v>0</v>
      </c>
      <c r="AO82" s="5">
        <v>0</v>
      </c>
      <c r="AP82" s="5">
        <v>0</v>
      </c>
      <c r="AQ82" s="5">
        <v>0</v>
      </c>
      <c r="AR82" s="5">
        <v>12</v>
      </c>
      <c r="AS82" s="5">
        <v>6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6</v>
      </c>
      <c r="BA82" s="5">
        <v>23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12</v>
      </c>
      <c r="BI82" s="5">
        <v>0</v>
      </c>
      <c r="BJ82" s="5">
        <v>0</v>
      </c>
      <c r="BK82" s="5">
        <v>6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8</v>
      </c>
      <c r="CB82" s="5">
        <v>5.9</v>
      </c>
      <c r="CC82" s="5">
        <v>5</v>
      </c>
      <c r="CD82" s="5">
        <v>0</v>
      </c>
      <c r="CE82" s="5">
        <v>6</v>
      </c>
      <c r="CF82" s="5">
        <v>0</v>
      </c>
      <c r="CG82" s="5">
        <v>0</v>
      </c>
      <c r="CH82" s="5">
        <v>0</v>
      </c>
      <c r="CI82" s="5">
        <v>0</v>
      </c>
      <c r="CJ82" s="5">
        <v>5</v>
      </c>
      <c r="CK82" s="5">
        <v>0</v>
      </c>
      <c r="CL82" s="5">
        <v>0</v>
      </c>
      <c r="CM82" s="5">
        <v>0</v>
      </c>
      <c r="CN82" s="5">
        <v>0</v>
      </c>
      <c r="CO82" s="5">
        <v>12</v>
      </c>
      <c r="CP82" s="5">
        <v>0</v>
      </c>
      <c r="CQ82" s="5">
        <v>0</v>
      </c>
      <c r="CR82" s="5">
        <v>8</v>
      </c>
      <c r="CS82" s="5">
        <v>9</v>
      </c>
      <c r="CT82" s="5">
        <v>0</v>
      </c>
      <c r="CU82" s="5">
        <v>0</v>
      </c>
      <c r="CV82" s="5">
        <v>0</v>
      </c>
      <c r="CW82" s="5">
        <v>0</v>
      </c>
      <c r="CX82" s="5">
        <v>7</v>
      </c>
      <c r="CY82" s="5">
        <v>0</v>
      </c>
      <c r="CZ82" s="5">
        <v>0</v>
      </c>
      <c r="DA82" s="5">
        <v>0</v>
      </c>
      <c r="DB82" s="5">
        <v>35</v>
      </c>
      <c r="DC82" s="5">
        <v>0</v>
      </c>
    </row>
    <row r="83" spans="1:107" x14ac:dyDescent="0.25">
      <c r="A83" s="6" t="s">
        <v>150</v>
      </c>
      <c r="B83" s="6" t="s">
        <v>148</v>
      </c>
      <c r="C83" s="6" t="s">
        <v>301</v>
      </c>
      <c r="D83" s="7">
        <v>5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</row>
    <row r="84" spans="1:107" x14ac:dyDescent="0.25">
      <c r="A84" s="4" t="s">
        <v>150</v>
      </c>
      <c r="B84" s="4" t="s">
        <v>303</v>
      </c>
      <c r="C84" s="4" t="s">
        <v>304</v>
      </c>
      <c r="D84" s="5">
        <v>1230.5505526787597</v>
      </c>
      <c r="E84" s="5">
        <v>19</v>
      </c>
      <c r="F84" s="5">
        <v>85.677419353999994</v>
      </c>
      <c r="G84" s="5">
        <v>0</v>
      </c>
      <c r="H84" s="5">
        <v>0</v>
      </c>
      <c r="I84" s="5">
        <v>8</v>
      </c>
      <c r="J84" s="5">
        <v>18</v>
      </c>
      <c r="K84" s="5">
        <v>8</v>
      </c>
      <c r="L84" s="5">
        <v>10</v>
      </c>
      <c r="M84" s="5">
        <v>7</v>
      </c>
      <c r="N84" s="5">
        <v>9</v>
      </c>
      <c r="O84" s="5">
        <v>0</v>
      </c>
      <c r="P84" s="5">
        <v>9.6461542475838336</v>
      </c>
      <c r="Q84" s="5">
        <v>24</v>
      </c>
      <c r="R84" s="5">
        <v>9</v>
      </c>
      <c r="S84" s="5">
        <v>0</v>
      </c>
      <c r="T84" s="5">
        <v>14</v>
      </c>
      <c r="U84" s="5">
        <v>6</v>
      </c>
      <c r="V84" s="5">
        <v>5</v>
      </c>
      <c r="W84" s="5">
        <v>9.0923076938990715</v>
      </c>
      <c r="X84" s="5">
        <v>5</v>
      </c>
      <c r="Y84" s="5">
        <v>15</v>
      </c>
      <c r="Z84" s="5">
        <v>6</v>
      </c>
      <c r="AA84" s="5">
        <v>7</v>
      </c>
      <c r="AB84" s="5">
        <v>18</v>
      </c>
      <c r="AC84" s="5">
        <v>13</v>
      </c>
      <c r="AD84" s="5">
        <v>0</v>
      </c>
      <c r="AE84" s="5">
        <v>11</v>
      </c>
      <c r="AF84" s="5">
        <v>12</v>
      </c>
      <c r="AG84" s="5">
        <v>19</v>
      </c>
      <c r="AH84" s="5">
        <v>18.864899999999999</v>
      </c>
      <c r="AI84" s="5">
        <v>8.9054489706799753</v>
      </c>
      <c r="AJ84" s="5">
        <v>0</v>
      </c>
      <c r="AK84" s="5">
        <v>7</v>
      </c>
      <c r="AL84" s="5">
        <v>9.9459</v>
      </c>
      <c r="AM84" s="5">
        <v>13</v>
      </c>
      <c r="AN84" s="5">
        <v>0</v>
      </c>
      <c r="AO84" s="5">
        <v>5</v>
      </c>
      <c r="AP84" s="5">
        <v>16</v>
      </c>
      <c r="AQ84" s="5">
        <v>10</v>
      </c>
      <c r="AR84" s="5">
        <v>9</v>
      </c>
      <c r="AS84" s="5">
        <v>12</v>
      </c>
      <c r="AT84" s="5">
        <v>19.864899999999999</v>
      </c>
      <c r="AU84" s="5">
        <v>5.8108000000000004</v>
      </c>
      <c r="AV84" s="5">
        <v>7</v>
      </c>
      <c r="AW84" s="5">
        <v>0</v>
      </c>
      <c r="AX84" s="5">
        <v>15.486486472605774</v>
      </c>
      <c r="AY84" s="5">
        <v>9</v>
      </c>
      <c r="AZ84" s="5">
        <v>5</v>
      </c>
      <c r="BA84" s="5">
        <v>20.101857579538368</v>
      </c>
      <c r="BB84" s="5">
        <v>95</v>
      </c>
      <c r="BC84" s="5">
        <v>5</v>
      </c>
      <c r="BD84" s="5">
        <v>11</v>
      </c>
      <c r="BE84" s="5">
        <v>7</v>
      </c>
      <c r="BF84" s="5">
        <v>0</v>
      </c>
      <c r="BG84" s="5">
        <v>8</v>
      </c>
      <c r="BH84" s="5">
        <v>10</v>
      </c>
      <c r="BI84" s="5">
        <v>0</v>
      </c>
      <c r="BJ84" s="5">
        <v>6</v>
      </c>
      <c r="BK84" s="5">
        <v>10</v>
      </c>
      <c r="BL84" s="5">
        <v>0</v>
      </c>
      <c r="BM84" s="5">
        <v>12</v>
      </c>
      <c r="BN84" s="5">
        <v>9</v>
      </c>
      <c r="BO84" s="5">
        <v>10</v>
      </c>
      <c r="BP84" s="5">
        <v>12</v>
      </c>
      <c r="BQ84" s="5">
        <v>0</v>
      </c>
      <c r="BR84" s="5">
        <v>60</v>
      </c>
      <c r="BS84" s="5">
        <v>7</v>
      </c>
      <c r="BT84" s="5">
        <v>21</v>
      </c>
      <c r="BU84" s="5">
        <v>9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8</v>
      </c>
      <c r="CB84" s="5">
        <v>5</v>
      </c>
      <c r="CC84" s="5">
        <v>20</v>
      </c>
      <c r="CD84" s="5">
        <v>8</v>
      </c>
      <c r="CE84" s="5">
        <v>0</v>
      </c>
      <c r="CF84" s="5">
        <v>0</v>
      </c>
      <c r="CG84" s="5">
        <v>19.548387095999999</v>
      </c>
      <c r="CH84" s="5">
        <v>5</v>
      </c>
      <c r="CI84" s="5">
        <v>0</v>
      </c>
      <c r="CJ84" s="5">
        <v>14</v>
      </c>
      <c r="CK84" s="5">
        <v>5</v>
      </c>
      <c r="CL84" s="5">
        <v>8.9459</v>
      </c>
      <c r="CM84" s="5">
        <v>7.8649000000000004</v>
      </c>
      <c r="CN84" s="5">
        <v>0</v>
      </c>
      <c r="CO84" s="5">
        <v>27.047411103584732</v>
      </c>
      <c r="CP84" s="5">
        <v>7.9188999999999998</v>
      </c>
      <c r="CQ84" s="5">
        <v>22</v>
      </c>
      <c r="CR84" s="5">
        <v>8.9937616968184653</v>
      </c>
      <c r="CS84" s="5">
        <v>0</v>
      </c>
      <c r="CT84" s="5">
        <v>10.961621690049132</v>
      </c>
      <c r="CU84" s="5">
        <v>7</v>
      </c>
      <c r="CV84" s="5">
        <v>14</v>
      </c>
      <c r="CW84" s="5">
        <v>17</v>
      </c>
      <c r="CX84" s="5">
        <v>24</v>
      </c>
      <c r="CY84" s="5">
        <v>11</v>
      </c>
      <c r="CZ84" s="5">
        <v>19</v>
      </c>
      <c r="DA84" s="5">
        <v>0</v>
      </c>
      <c r="DB84" s="5">
        <v>56.387096774</v>
      </c>
      <c r="DC84" s="5">
        <v>0</v>
      </c>
    </row>
    <row r="85" spans="1:107" x14ac:dyDescent="0.25">
      <c r="A85" s="6" t="s">
        <v>150</v>
      </c>
      <c r="B85" s="6" t="s">
        <v>305</v>
      </c>
      <c r="C85" s="6" t="s">
        <v>306</v>
      </c>
      <c r="D85" s="7">
        <v>6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6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</row>
    <row r="86" spans="1:107" x14ac:dyDescent="0.25">
      <c r="A86" s="4" t="s">
        <v>150</v>
      </c>
      <c r="B86" s="4" t="s">
        <v>307</v>
      </c>
      <c r="C86" s="4" t="s">
        <v>308</v>
      </c>
      <c r="D86" s="5">
        <v>61.918169744467541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</row>
    <row r="87" spans="1:107" x14ac:dyDescent="0.25">
      <c r="A87" s="6" t="s">
        <v>150</v>
      </c>
      <c r="B87" s="6" t="s">
        <v>307</v>
      </c>
      <c r="C87" s="6" t="s">
        <v>307</v>
      </c>
      <c r="D87" s="7">
        <v>100.82486557840082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</row>
    <row r="88" spans="1:107" x14ac:dyDescent="0.25">
      <c r="A88" s="4" t="s">
        <v>150</v>
      </c>
      <c r="B88" s="4" t="s">
        <v>309</v>
      </c>
      <c r="C88" s="4" t="s">
        <v>308</v>
      </c>
      <c r="D88" s="5">
        <v>796.26924974467397</v>
      </c>
      <c r="E88" s="5">
        <v>0</v>
      </c>
      <c r="F88" s="5">
        <v>76.562182974208341</v>
      </c>
      <c r="G88" s="5">
        <v>13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25.756700000000002</v>
      </c>
      <c r="N88" s="5">
        <v>0</v>
      </c>
      <c r="O88" s="5">
        <v>6.7297000000000002</v>
      </c>
      <c r="P88" s="5">
        <v>9.8377999999999997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38.783699999999996</v>
      </c>
      <c r="Y88" s="5">
        <v>0</v>
      </c>
      <c r="Z88" s="5">
        <v>9.4478841760775101</v>
      </c>
      <c r="AA88" s="5">
        <v>7.8918999999999997</v>
      </c>
      <c r="AB88" s="5">
        <v>21.162100000000002</v>
      </c>
      <c r="AC88" s="5">
        <v>19</v>
      </c>
      <c r="AD88" s="5">
        <v>0</v>
      </c>
      <c r="AE88" s="5">
        <v>10.156265378607205</v>
      </c>
      <c r="AF88" s="5">
        <v>0</v>
      </c>
      <c r="AG88" s="5">
        <v>19.864899999999999</v>
      </c>
      <c r="AH88" s="5">
        <v>0</v>
      </c>
      <c r="AI88" s="5">
        <v>0</v>
      </c>
      <c r="AJ88" s="5">
        <v>19.520200000000003</v>
      </c>
      <c r="AK88" s="5">
        <v>39.118462499189242</v>
      </c>
      <c r="AL88" s="5">
        <v>13.864800000000001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10.675637849362897</v>
      </c>
      <c r="AT88" s="5">
        <v>9.9189000000000007</v>
      </c>
      <c r="AU88" s="5">
        <v>10.5944</v>
      </c>
      <c r="AV88" s="5">
        <v>0</v>
      </c>
      <c r="AW88" s="5">
        <v>11.675700000000001</v>
      </c>
      <c r="AX88" s="5">
        <v>0</v>
      </c>
      <c r="AY88" s="5">
        <v>0</v>
      </c>
      <c r="AZ88" s="5">
        <v>0</v>
      </c>
      <c r="BA88" s="5">
        <v>6</v>
      </c>
      <c r="BB88" s="5">
        <v>0</v>
      </c>
      <c r="BC88" s="5">
        <v>12.621600000000001</v>
      </c>
      <c r="BD88" s="5">
        <v>0</v>
      </c>
      <c r="BE88" s="5">
        <v>7.2432241146038301</v>
      </c>
      <c r="BF88" s="5">
        <v>6.9459</v>
      </c>
      <c r="BG88" s="5">
        <v>0</v>
      </c>
      <c r="BH88" s="5">
        <v>27.053700000000006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12.8918</v>
      </c>
      <c r="BP88" s="5">
        <v>0</v>
      </c>
      <c r="BQ88" s="5">
        <v>0</v>
      </c>
      <c r="BR88" s="5">
        <v>0</v>
      </c>
      <c r="BS88" s="5">
        <v>0</v>
      </c>
      <c r="BT88" s="5">
        <v>12.085185339987524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12.2973</v>
      </c>
      <c r="CC88" s="5">
        <v>0</v>
      </c>
      <c r="CD88" s="5">
        <v>16.750808172028435</v>
      </c>
      <c r="CE88" s="5">
        <v>43.958076606363072</v>
      </c>
      <c r="CF88" s="5">
        <v>0</v>
      </c>
      <c r="CG88" s="5">
        <v>0</v>
      </c>
      <c r="CH88" s="5">
        <v>0</v>
      </c>
      <c r="CI88" s="5">
        <v>11.972999999999999</v>
      </c>
      <c r="CJ88" s="5">
        <v>34.216162104945042</v>
      </c>
      <c r="CK88" s="5">
        <v>19.675600000000003</v>
      </c>
      <c r="CL88" s="5">
        <v>0</v>
      </c>
      <c r="CM88" s="5">
        <v>6.9459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37.351200000000006</v>
      </c>
      <c r="CT88" s="5">
        <v>0</v>
      </c>
      <c r="CU88" s="5">
        <v>0</v>
      </c>
      <c r="CV88" s="5">
        <v>0</v>
      </c>
      <c r="CW88" s="5">
        <v>0</v>
      </c>
      <c r="CX88" s="5">
        <v>31.8918</v>
      </c>
      <c r="CY88" s="5">
        <v>9.4054000000000002</v>
      </c>
      <c r="CZ88" s="5">
        <v>21.209299999999999</v>
      </c>
      <c r="DA88" s="5">
        <v>7</v>
      </c>
      <c r="DB88" s="5">
        <v>7.476066063630693</v>
      </c>
      <c r="DC88" s="5">
        <v>0</v>
      </c>
    </row>
    <row r="89" spans="1:107" x14ac:dyDescent="0.25">
      <c r="A89" s="6" t="s">
        <v>150</v>
      </c>
      <c r="B89" s="6" t="s">
        <v>310</v>
      </c>
      <c r="C89" s="6" t="s">
        <v>119</v>
      </c>
      <c r="D89" s="7">
        <v>5673.2985827278862</v>
      </c>
      <c r="E89" s="7">
        <v>51</v>
      </c>
      <c r="F89" s="7">
        <v>259.27030000000002</v>
      </c>
      <c r="G89" s="7">
        <v>21</v>
      </c>
      <c r="H89" s="7">
        <v>35</v>
      </c>
      <c r="I89" s="7">
        <v>34</v>
      </c>
      <c r="J89" s="7">
        <v>84.056144728633811</v>
      </c>
      <c r="K89" s="7">
        <v>25</v>
      </c>
      <c r="L89" s="7">
        <v>34.864899999999999</v>
      </c>
      <c r="M89" s="7">
        <v>39.149719276356834</v>
      </c>
      <c r="N89" s="7">
        <v>31.369230670942638</v>
      </c>
      <c r="O89" s="7">
        <v>10</v>
      </c>
      <c r="P89" s="7">
        <v>65</v>
      </c>
      <c r="Q89" s="7">
        <v>103.52869570485839</v>
      </c>
      <c r="R89" s="7">
        <v>24.562334061135374</v>
      </c>
      <c r="S89" s="7">
        <v>0</v>
      </c>
      <c r="T89" s="7">
        <v>50.486499999999999</v>
      </c>
      <c r="U89" s="7">
        <v>24.751538709677419</v>
      </c>
      <c r="V89" s="7">
        <v>43.945900000000002</v>
      </c>
      <c r="W89" s="7">
        <v>46.270299999999999</v>
      </c>
      <c r="X89" s="7">
        <v>58</v>
      </c>
      <c r="Y89" s="7">
        <v>52.084599999999995</v>
      </c>
      <c r="Z89" s="7">
        <v>61</v>
      </c>
      <c r="AA89" s="7">
        <v>45</v>
      </c>
      <c r="AB89" s="7">
        <v>65.8108</v>
      </c>
      <c r="AC89" s="7">
        <v>80</v>
      </c>
      <c r="AD89" s="7">
        <v>34.13849033538952</v>
      </c>
      <c r="AE89" s="7">
        <v>39.131095279350596</v>
      </c>
      <c r="AF89" s="7">
        <v>37</v>
      </c>
      <c r="AG89" s="7">
        <v>56.220789582033682</v>
      </c>
      <c r="AH89" s="7">
        <v>52</v>
      </c>
      <c r="AI89" s="7">
        <v>32.820168343148538</v>
      </c>
      <c r="AJ89" s="7">
        <v>60.945900000000002</v>
      </c>
      <c r="AK89" s="7">
        <v>41.486486446639944</v>
      </c>
      <c r="AL89" s="7">
        <v>25</v>
      </c>
      <c r="AM89" s="7">
        <v>84.540500000000009</v>
      </c>
      <c r="AN89" s="7">
        <v>48</v>
      </c>
      <c r="AO89" s="7">
        <v>44</v>
      </c>
      <c r="AP89" s="7">
        <v>55</v>
      </c>
      <c r="AQ89" s="7">
        <v>51</v>
      </c>
      <c r="AR89" s="7">
        <v>79.324324297759972</v>
      </c>
      <c r="AS89" s="7">
        <v>53</v>
      </c>
      <c r="AT89" s="7">
        <v>69</v>
      </c>
      <c r="AU89" s="7">
        <v>11</v>
      </c>
      <c r="AV89" s="7">
        <v>47.729700000000001</v>
      </c>
      <c r="AW89" s="7">
        <v>17</v>
      </c>
      <c r="AX89" s="7">
        <v>32.864899999999999</v>
      </c>
      <c r="AY89" s="7">
        <v>47</v>
      </c>
      <c r="AZ89" s="7">
        <v>21</v>
      </c>
      <c r="BA89" s="7">
        <v>106.35753830318154</v>
      </c>
      <c r="BB89" s="7">
        <v>538.28277462131075</v>
      </c>
      <c r="BC89" s="7">
        <v>62</v>
      </c>
      <c r="BD89" s="7">
        <v>0</v>
      </c>
      <c r="BE89" s="7">
        <v>23.945900000000002</v>
      </c>
      <c r="BF89" s="7">
        <v>15.5687</v>
      </c>
      <c r="BG89" s="7">
        <v>37.205302308172179</v>
      </c>
      <c r="BH89" s="7">
        <v>48.694817860300532</v>
      </c>
      <c r="BI89" s="7">
        <v>0</v>
      </c>
      <c r="BJ89" s="7">
        <v>34.945900000000002</v>
      </c>
      <c r="BK89" s="7">
        <v>37</v>
      </c>
      <c r="BL89" s="7">
        <v>15</v>
      </c>
      <c r="BM89" s="7">
        <v>24</v>
      </c>
      <c r="BN89" s="7">
        <v>24</v>
      </c>
      <c r="BO89" s="7">
        <v>23</v>
      </c>
      <c r="BP89" s="7">
        <v>89</v>
      </c>
      <c r="BQ89" s="7">
        <v>21</v>
      </c>
      <c r="BR89" s="7">
        <v>204.28379999999999</v>
      </c>
      <c r="BS89" s="7">
        <v>28.864899999999999</v>
      </c>
      <c r="BT89" s="7">
        <v>85.999999162554019</v>
      </c>
      <c r="BU89" s="7">
        <v>29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49</v>
      </c>
      <c r="CB89" s="7">
        <v>33.648600000000002</v>
      </c>
      <c r="CC89" s="7">
        <v>93.324299999999994</v>
      </c>
      <c r="CD89" s="7">
        <v>57</v>
      </c>
      <c r="CE89" s="7">
        <v>44.8108</v>
      </c>
      <c r="CF89" s="7">
        <v>0</v>
      </c>
      <c r="CG89" s="7">
        <v>100.2568</v>
      </c>
      <c r="CH89" s="7">
        <v>89.675700000000006</v>
      </c>
      <c r="CI89" s="7">
        <v>39.799999999999997</v>
      </c>
      <c r="CJ89" s="7">
        <v>65.5946</v>
      </c>
      <c r="CK89" s="7">
        <v>16</v>
      </c>
      <c r="CL89" s="7">
        <v>21</v>
      </c>
      <c r="CM89" s="7">
        <v>12</v>
      </c>
      <c r="CN89" s="7">
        <v>18.4054</v>
      </c>
      <c r="CO89" s="7">
        <v>51.673154767542485</v>
      </c>
      <c r="CP89" s="7">
        <v>36.733891515907672</v>
      </c>
      <c r="CQ89" s="7">
        <v>72</v>
      </c>
      <c r="CR89" s="7">
        <v>44</v>
      </c>
      <c r="CS89" s="7">
        <v>62.945900000000002</v>
      </c>
      <c r="CT89" s="7">
        <v>46.018602994385525</v>
      </c>
      <c r="CU89" s="7">
        <v>17</v>
      </c>
      <c r="CV89" s="7">
        <v>50.799999537772266</v>
      </c>
      <c r="CW89" s="7">
        <v>38.089534083774886</v>
      </c>
      <c r="CX89" s="7">
        <v>179.44205336305708</v>
      </c>
      <c r="CY89" s="7">
        <v>35</v>
      </c>
      <c r="CZ89" s="7">
        <v>85</v>
      </c>
      <c r="DA89" s="7">
        <v>28</v>
      </c>
      <c r="DB89" s="7">
        <v>426.76549677399993</v>
      </c>
      <c r="DC89" s="7">
        <v>0</v>
      </c>
    </row>
    <row r="90" spans="1:107" x14ac:dyDescent="0.25">
      <c r="A90" s="4" t="s">
        <v>150</v>
      </c>
      <c r="B90" s="4" t="s">
        <v>311</v>
      </c>
      <c r="C90" s="4" t="s">
        <v>312</v>
      </c>
      <c r="D90" s="5">
        <v>51.825472388374095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14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16.378400024057196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</row>
    <row r="91" spans="1:107" x14ac:dyDescent="0.25">
      <c r="A91" s="6" t="s">
        <v>150</v>
      </c>
      <c r="B91" s="6" t="s">
        <v>313</v>
      </c>
      <c r="C91" s="6" t="s">
        <v>312</v>
      </c>
      <c r="D91" s="7">
        <v>266.73997000834413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12.898813118746071</v>
      </c>
      <c r="R91" s="7">
        <v>8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11.364900560550371</v>
      </c>
      <c r="AC91" s="7">
        <v>5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9</v>
      </c>
      <c r="AL91" s="7">
        <v>0</v>
      </c>
      <c r="AM91" s="7">
        <v>7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44.864899999999999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7</v>
      </c>
      <c r="BI91" s="7">
        <v>0</v>
      </c>
      <c r="BJ91" s="7">
        <v>0</v>
      </c>
      <c r="BK91" s="7">
        <v>0</v>
      </c>
      <c r="BL91" s="7">
        <v>0</v>
      </c>
      <c r="BM91" s="7">
        <v>6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9.0218340611353707</v>
      </c>
      <c r="CC91" s="7">
        <v>10</v>
      </c>
      <c r="CD91" s="7">
        <v>7.8649000000000004</v>
      </c>
      <c r="CE91" s="7">
        <v>0</v>
      </c>
      <c r="CF91" s="7">
        <v>0</v>
      </c>
      <c r="CG91" s="7">
        <v>0</v>
      </c>
      <c r="CH91" s="7">
        <v>11.918900000000001</v>
      </c>
      <c r="CI91" s="7">
        <v>0</v>
      </c>
      <c r="CJ91" s="7">
        <v>12.891892324057064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5.3888277604491579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51</v>
      </c>
      <c r="DC91" s="7">
        <v>0</v>
      </c>
    </row>
    <row r="92" spans="1:107" x14ac:dyDescent="0.25">
      <c r="A92" s="4" t="s">
        <v>150</v>
      </c>
      <c r="B92" s="4" t="s">
        <v>313</v>
      </c>
      <c r="C92" s="4" t="s">
        <v>314</v>
      </c>
      <c r="D92" s="5">
        <v>10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5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</row>
    <row r="93" spans="1:107" x14ac:dyDescent="0.25">
      <c r="A93" s="6" t="s">
        <v>150</v>
      </c>
      <c r="B93" s="6" t="s">
        <v>242</v>
      </c>
      <c r="C93" s="6" t="s">
        <v>268</v>
      </c>
      <c r="D93" s="7">
        <v>5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</row>
    <row r="94" spans="1:107" x14ac:dyDescent="0.25">
      <c r="A94" s="4" t="s">
        <v>150</v>
      </c>
      <c r="B94" s="4" t="s">
        <v>242</v>
      </c>
      <c r="C94" s="4" t="s">
        <v>315</v>
      </c>
      <c r="D94" s="5">
        <v>83.891899999999993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6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</row>
    <row r="95" spans="1:107" x14ac:dyDescent="0.25">
      <c r="A95" s="6" t="s">
        <v>150</v>
      </c>
      <c r="B95" s="6" t="s">
        <v>242</v>
      </c>
      <c r="C95" s="6" t="s">
        <v>316</v>
      </c>
      <c r="D95" s="7">
        <v>1024.780459297516</v>
      </c>
      <c r="E95" s="7">
        <v>7</v>
      </c>
      <c r="F95" s="7">
        <v>42.8108</v>
      </c>
      <c r="G95" s="7">
        <v>5</v>
      </c>
      <c r="H95" s="7">
        <v>0</v>
      </c>
      <c r="I95" s="7">
        <v>8</v>
      </c>
      <c r="J95" s="7">
        <v>8</v>
      </c>
      <c r="K95" s="7">
        <v>6</v>
      </c>
      <c r="L95" s="7">
        <v>6</v>
      </c>
      <c r="M95" s="7">
        <v>8</v>
      </c>
      <c r="N95" s="7">
        <v>0</v>
      </c>
      <c r="O95" s="7">
        <v>0</v>
      </c>
      <c r="P95" s="7">
        <v>8</v>
      </c>
      <c r="Q95" s="7">
        <v>26.174859642461918</v>
      </c>
      <c r="R95" s="7">
        <v>13.225806451</v>
      </c>
      <c r="S95" s="7">
        <v>0</v>
      </c>
      <c r="T95" s="7">
        <v>5</v>
      </c>
      <c r="U95" s="7">
        <v>6</v>
      </c>
      <c r="V95" s="7">
        <v>6</v>
      </c>
      <c r="W95" s="7">
        <v>13</v>
      </c>
      <c r="X95" s="7">
        <v>19</v>
      </c>
      <c r="Y95" s="7">
        <v>5</v>
      </c>
      <c r="Z95" s="7">
        <v>9</v>
      </c>
      <c r="AA95" s="7">
        <v>0</v>
      </c>
      <c r="AB95" s="7">
        <v>7</v>
      </c>
      <c r="AC95" s="7">
        <v>14.096774193</v>
      </c>
      <c r="AD95" s="7">
        <v>5</v>
      </c>
      <c r="AE95" s="7">
        <v>5</v>
      </c>
      <c r="AF95" s="7">
        <v>0</v>
      </c>
      <c r="AG95" s="7">
        <v>13.04161721771678</v>
      </c>
      <c r="AH95" s="7">
        <v>14.056144728633813</v>
      </c>
      <c r="AI95" s="7">
        <v>5</v>
      </c>
      <c r="AJ95" s="7">
        <v>8</v>
      </c>
      <c r="AK95" s="7">
        <v>6</v>
      </c>
      <c r="AL95" s="7">
        <v>9</v>
      </c>
      <c r="AM95" s="7">
        <v>16</v>
      </c>
      <c r="AN95" s="7">
        <v>9</v>
      </c>
      <c r="AO95" s="7">
        <v>17</v>
      </c>
      <c r="AP95" s="7">
        <v>5</v>
      </c>
      <c r="AQ95" s="7">
        <v>18.4054</v>
      </c>
      <c r="AR95" s="7">
        <v>10</v>
      </c>
      <c r="AS95" s="7">
        <v>10</v>
      </c>
      <c r="AT95" s="7">
        <v>8.9459</v>
      </c>
      <c r="AU95" s="7">
        <v>0</v>
      </c>
      <c r="AV95" s="7">
        <v>10</v>
      </c>
      <c r="AW95" s="7">
        <v>0</v>
      </c>
      <c r="AX95" s="7">
        <v>5</v>
      </c>
      <c r="AY95" s="7">
        <v>0</v>
      </c>
      <c r="AZ95" s="7">
        <v>6</v>
      </c>
      <c r="BA95" s="7">
        <v>14.9222</v>
      </c>
      <c r="BB95" s="7">
        <v>88</v>
      </c>
      <c r="BC95" s="7">
        <v>9</v>
      </c>
      <c r="BD95" s="7">
        <v>0</v>
      </c>
      <c r="BE95" s="7">
        <v>0</v>
      </c>
      <c r="BF95" s="7">
        <v>0</v>
      </c>
      <c r="BG95" s="7">
        <v>7</v>
      </c>
      <c r="BH95" s="7">
        <v>6</v>
      </c>
      <c r="BI95" s="7">
        <v>0</v>
      </c>
      <c r="BJ95" s="7">
        <v>10</v>
      </c>
      <c r="BK95" s="7">
        <v>7</v>
      </c>
      <c r="BL95" s="7">
        <v>0</v>
      </c>
      <c r="BM95" s="7">
        <v>9.258064516000001</v>
      </c>
      <c r="BN95" s="7">
        <v>9</v>
      </c>
      <c r="BO95" s="7">
        <v>6</v>
      </c>
      <c r="BP95" s="7">
        <v>8.9578893948845923</v>
      </c>
      <c r="BQ95" s="7">
        <v>7</v>
      </c>
      <c r="BR95" s="7">
        <v>53</v>
      </c>
      <c r="BS95" s="7">
        <v>6</v>
      </c>
      <c r="BT95" s="7">
        <v>12</v>
      </c>
      <c r="BU95" s="7">
        <v>5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11</v>
      </c>
      <c r="CB95" s="7">
        <v>6</v>
      </c>
      <c r="CC95" s="7">
        <v>8.0998128509045539</v>
      </c>
      <c r="CD95" s="7">
        <v>6</v>
      </c>
      <c r="CE95" s="7">
        <v>7</v>
      </c>
      <c r="CF95" s="7">
        <v>0</v>
      </c>
      <c r="CG95" s="7">
        <v>25</v>
      </c>
      <c r="CH95" s="7">
        <v>12.8919</v>
      </c>
      <c r="CI95" s="7">
        <v>6</v>
      </c>
      <c r="CJ95" s="7">
        <v>14</v>
      </c>
      <c r="CK95" s="7">
        <v>0</v>
      </c>
      <c r="CL95" s="7">
        <v>0</v>
      </c>
      <c r="CM95" s="7">
        <v>0</v>
      </c>
      <c r="CN95" s="7">
        <v>6</v>
      </c>
      <c r="CO95" s="7">
        <v>13.8108</v>
      </c>
      <c r="CP95" s="7">
        <v>6</v>
      </c>
      <c r="CQ95" s="7">
        <v>14.810846531544701</v>
      </c>
      <c r="CR95" s="7">
        <v>9</v>
      </c>
      <c r="CS95" s="7">
        <v>5</v>
      </c>
      <c r="CT95" s="7">
        <v>10</v>
      </c>
      <c r="CU95" s="7">
        <v>0</v>
      </c>
      <c r="CV95" s="7">
        <v>8</v>
      </c>
      <c r="CW95" s="7">
        <v>5</v>
      </c>
      <c r="CX95" s="7">
        <v>27</v>
      </c>
      <c r="CY95" s="7">
        <v>0</v>
      </c>
      <c r="CZ95" s="7">
        <v>20</v>
      </c>
      <c r="DA95" s="7">
        <v>6</v>
      </c>
      <c r="DB95" s="7">
        <v>79.432400000000001</v>
      </c>
      <c r="DC95" s="7">
        <v>0</v>
      </c>
    </row>
    <row r="96" spans="1:107" x14ac:dyDescent="0.25">
      <c r="A96" s="4" t="s">
        <v>150</v>
      </c>
      <c r="B96" s="4" t="s">
        <v>317</v>
      </c>
      <c r="C96" s="4" t="s">
        <v>318</v>
      </c>
      <c r="D96" s="5">
        <v>8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</row>
    <row r="97" spans="1:107" x14ac:dyDescent="0.25">
      <c r="A97" s="6" t="s">
        <v>150</v>
      </c>
      <c r="B97" s="6" t="s">
        <v>317</v>
      </c>
      <c r="C97" s="6" t="s">
        <v>319</v>
      </c>
      <c r="D97" s="7">
        <v>48.204808268704269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5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</row>
    <row r="98" spans="1:107" x14ac:dyDescent="0.25">
      <c r="A98" s="4" t="s">
        <v>150</v>
      </c>
      <c r="B98" s="4" t="s">
        <v>317</v>
      </c>
      <c r="C98" s="4" t="s">
        <v>320</v>
      </c>
      <c r="D98" s="5">
        <v>2224.5711931027176</v>
      </c>
      <c r="E98" s="5">
        <v>24.106051154086089</v>
      </c>
      <c r="F98" s="5">
        <v>52</v>
      </c>
      <c r="G98" s="5">
        <v>11</v>
      </c>
      <c r="H98" s="5">
        <v>13</v>
      </c>
      <c r="I98" s="5">
        <v>5</v>
      </c>
      <c r="J98" s="5">
        <v>26</v>
      </c>
      <c r="K98" s="5">
        <v>7</v>
      </c>
      <c r="L98" s="5">
        <v>19</v>
      </c>
      <c r="M98" s="5">
        <v>19</v>
      </c>
      <c r="N98" s="5">
        <v>12</v>
      </c>
      <c r="O98" s="5">
        <v>7</v>
      </c>
      <c r="P98" s="5">
        <v>17</v>
      </c>
      <c r="Q98" s="5">
        <v>38.896091515907671</v>
      </c>
      <c r="R98" s="5">
        <v>15</v>
      </c>
      <c r="S98" s="5">
        <v>0</v>
      </c>
      <c r="T98" s="5">
        <v>10</v>
      </c>
      <c r="U98" s="5">
        <v>18</v>
      </c>
      <c r="V98" s="5">
        <v>21</v>
      </c>
      <c r="W98" s="5">
        <v>17.7027</v>
      </c>
      <c r="X98" s="5">
        <v>41.054099999999998</v>
      </c>
      <c r="Y98" s="5">
        <v>16</v>
      </c>
      <c r="Z98" s="5">
        <v>22</v>
      </c>
      <c r="AA98" s="5">
        <v>8</v>
      </c>
      <c r="AB98" s="5">
        <v>45.945900000000002</v>
      </c>
      <c r="AC98" s="5">
        <v>21</v>
      </c>
      <c r="AD98" s="5">
        <v>13.6486</v>
      </c>
      <c r="AE98" s="5">
        <v>9</v>
      </c>
      <c r="AF98" s="5">
        <v>7</v>
      </c>
      <c r="AG98" s="5">
        <v>23.864899999999999</v>
      </c>
      <c r="AH98" s="5">
        <v>25.729799999999997</v>
      </c>
      <c r="AI98" s="5">
        <v>21.009356609296677</v>
      </c>
      <c r="AJ98" s="5">
        <v>27</v>
      </c>
      <c r="AK98" s="5">
        <v>18.864899999999999</v>
      </c>
      <c r="AL98" s="5">
        <v>6</v>
      </c>
      <c r="AM98" s="5">
        <v>37</v>
      </c>
      <c r="AN98" s="5">
        <v>23.810799154524375</v>
      </c>
      <c r="AO98" s="5">
        <v>39</v>
      </c>
      <c r="AP98" s="5">
        <v>18</v>
      </c>
      <c r="AQ98" s="5">
        <v>25.8108</v>
      </c>
      <c r="AR98" s="5">
        <v>34.430680644999995</v>
      </c>
      <c r="AS98" s="5">
        <v>17.864864281934643</v>
      </c>
      <c r="AT98" s="5">
        <v>7.8918999999999997</v>
      </c>
      <c r="AU98" s="5">
        <v>9.7027000000000001</v>
      </c>
      <c r="AV98" s="5">
        <v>21</v>
      </c>
      <c r="AW98" s="5">
        <v>8</v>
      </c>
      <c r="AX98" s="5">
        <v>11.452182745603118</v>
      </c>
      <c r="AY98" s="5">
        <v>15</v>
      </c>
      <c r="AZ98" s="5">
        <v>10</v>
      </c>
      <c r="BA98" s="5">
        <v>30</v>
      </c>
      <c r="BB98" s="5">
        <v>188.34460009191667</v>
      </c>
      <c r="BC98" s="5">
        <v>23</v>
      </c>
      <c r="BD98" s="5">
        <v>6</v>
      </c>
      <c r="BE98" s="5">
        <v>10</v>
      </c>
      <c r="BF98" s="5">
        <v>15.918900000000001</v>
      </c>
      <c r="BG98" s="5">
        <v>20</v>
      </c>
      <c r="BH98" s="5">
        <v>19</v>
      </c>
      <c r="BI98" s="5">
        <v>0</v>
      </c>
      <c r="BJ98" s="5">
        <v>20</v>
      </c>
      <c r="BK98" s="5">
        <v>13.097300000000001</v>
      </c>
      <c r="BL98" s="5">
        <v>10.973000000000001</v>
      </c>
      <c r="BM98" s="5">
        <v>14.8649</v>
      </c>
      <c r="BN98" s="5">
        <v>5</v>
      </c>
      <c r="BO98" s="5">
        <v>10</v>
      </c>
      <c r="BP98" s="5">
        <v>32</v>
      </c>
      <c r="BQ98" s="5">
        <v>14</v>
      </c>
      <c r="BR98" s="5">
        <v>56.064516128999998</v>
      </c>
      <c r="BS98" s="5">
        <v>12</v>
      </c>
      <c r="BT98" s="5">
        <v>30.918900000000001</v>
      </c>
      <c r="BU98" s="5">
        <v>7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23.4054</v>
      </c>
      <c r="CB98" s="5">
        <v>13</v>
      </c>
      <c r="CC98" s="5">
        <v>35.864899999999999</v>
      </c>
      <c r="CD98" s="5">
        <v>32</v>
      </c>
      <c r="CE98" s="5">
        <v>20</v>
      </c>
      <c r="CF98" s="5">
        <v>0</v>
      </c>
      <c r="CG98" s="5">
        <v>37.9</v>
      </c>
      <c r="CH98" s="5">
        <v>22</v>
      </c>
      <c r="CI98" s="5">
        <v>29</v>
      </c>
      <c r="CJ98" s="5">
        <v>25</v>
      </c>
      <c r="CK98" s="5">
        <v>7</v>
      </c>
      <c r="CL98" s="5">
        <v>15</v>
      </c>
      <c r="CM98" s="5">
        <v>10</v>
      </c>
      <c r="CN98" s="5">
        <v>8</v>
      </c>
      <c r="CO98" s="5">
        <v>19</v>
      </c>
      <c r="CP98" s="5">
        <v>18</v>
      </c>
      <c r="CQ98" s="5">
        <v>40.810810885337837</v>
      </c>
      <c r="CR98" s="5">
        <v>24</v>
      </c>
      <c r="CS98" s="5">
        <v>26</v>
      </c>
      <c r="CT98" s="5">
        <v>15</v>
      </c>
      <c r="CU98" s="5">
        <v>0</v>
      </c>
      <c r="CV98" s="5">
        <v>23.081040253731423</v>
      </c>
      <c r="CW98" s="5">
        <v>13</v>
      </c>
      <c r="CX98" s="5">
        <v>38.864899999999999</v>
      </c>
      <c r="CY98" s="5">
        <v>12</v>
      </c>
      <c r="CZ98" s="5">
        <v>31</v>
      </c>
      <c r="DA98" s="5">
        <v>26</v>
      </c>
      <c r="DB98" s="5">
        <v>110</v>
      </c>
      <c r="DC98" s="5">
        <v>0</v>
      </c>
    </row>
    <row r="99" spans="1:107" x14ac:dyDescent="0.25">
      <c r="A99" s="6" t="s">
        <v>150</v>
      </c>
      <c r="B99" s="6" t="s">
        <v>321</v>
      </c>
      <c r="C99" s="6" t="s">
        <v>322</v>
      </c>
      <c r="D99" s="7">
        <v>58.154288202621899</v>
      </c>
      <c r="E99" s="7">
        <v>0</v>
      </c>
      <c r="F99" s="7">
        <v>7.9373457740147941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6.8285999999999998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11.655200000000001</v>
      </c>
      <c r="DC99" s="7">
        <v>0</v>
      </c>
    </row>
    <row r="100" spans="1:107" x14ac:dyDescent="0.25">
      <c r="A100" s="4" t="s">
        <v>150</v>
      </c>
      <c r="B100" s="4" t="s">
        <v>323</v>
      </c>
      <c r="C100" s="4" t="s">
        <v>324</v>
      </c>
      <c r="D100" s="5">
        <v>84.883614909544605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7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7</v>
      </c>
      <c r="CP100" s="5">
        <v>0</v>
      </c>
      <c r="CQ100" s="5">
        <v>0</v>
      </c>
      <c r="CR100" s="5">
        <v>0</v>
      </c>
      <c r="CS100" s="5">
        <v>0</v>
      </c>
      <c r="CT100" s="5">
        <v>6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15.018714909544604</v>
      </c>
      <c r="DC100" s="5">
        <v>0</v>
      </c>
    </row>
    <row r="101" spans="1:107" x14ac:dyDescent="0.25">
      <c r="A101" s="6" t="s">
        <v>150</v>
      </c>
      <c r="B101" s="6" t="s">
        <v>323</v>
      </c>
      <c r="C101" s="6" t="s">
        <v>325</v>
      </c>
      <c r="D101" s="7">
        <v>1230.1165523954487</v>
      </c>
      <c r="E101" s="7">
        <v>31.43239859278906</v>
      </c>
      <c r="F101" s="7">
        <v>49.020700516499602</v>
      </c>
      <c r="G101" s="7">
        <v>10</v>
      </c>
      <c r="H101" s="7">
        <v>0</v>
      </c>
      <c r="I101" s="7">
        <v>0</v>
      </c>
      <c r="J101" s="7">
        <v>9.2162000000000006</v>
      </c>
      <c r="K101" s="7">
        <v>17.648600000000002</v>
      </c>
      <c r="L101" s="7">
        <v>0</v>
      </c>
      <c r="M101" s="7">
        <v>9.8649000000000004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6.1891999999999996</v>
      </c>
      <c r="U101" s="7">
        <v>6</v>
      </c>
      <c r="V101" s="7">
        <v>6.8649000000000004</v>
      </c>
      <c r="W101" s="7">
        <v>17.216204852108522</v>
      </c>
      <c r="X101" s="7">
        <v>28.907702744853399</v>
      </c>
      <c r="Y101" s="7">
        <v>0</v>
      </c>
      <c r="Z101" s="7">
        <v>0</v>
      </c>
      <c r="AA101" s="7">
        <v>9.8544681222707418</v>
      </c>
      <c r="AB101" s="7">
        <v>0</v>
      </c>
      <c r="AC101" s="7">
        <v>17.675699999999999</v>
      </c>
      <c r="AD101" s="7">
        <v>0</v>
      </c>
      <c r="AE101" s="7">
        <v>13.8108</v>
      </c>
      <c r="AF101" s="7">
        <v>8.0541</v>
      </c>
      <c r="AG101" s="7">
        <v>8.7837855559400708</v>
      </c>
      <c r="AH101" s="7">
        <v>22.654932127261382</v>
      </c>
      <c r="AI101" s="7">
        <v>9.2972648307037531</v>
      </c>
      <c r="AJ101" s="7">
        <v>28.827787037156519</v>
      </c>
      <c r="AK101" s="7">
        <v>11.675699999999999</v>
      </c>
      <c r="AL101" s="7">
        <v>7</v>
      </c>
      <c r="AM101" s="7">
        <v>31.060758560514831</v>
      </c>
      <c r="AN101" s="7">
        <v>32.038437203752302</v>
      </c>
      <c r="AO101" s="7">
        <v>10</v>
      </c>
      <c r="AP101" s="7">
        <v>8.8108000000000004</v>
      </c>
      <c r="AQ101" s="7">
        <v>27.017174240714738</v>
      </c>
      <c r="AR101" s="7">
        <v>9.4324000000000012</v>
      </c>
      <c r="AS101" s="7">
        <v>16</v>
      </c>
      <c r="AT101" s="7">
        <v>0</v>
      </c>
      <c r="AU101" s="7">
        <v>5.8409681222707421</v>
      </c>
      <c r="AV101" s="7">
        <v>16.118526208011787</v>
      </c>
      <c r="AW101" s="7">
        <v>6</v>
      </c>
      <c r="AX101" s="7">
        <v>0</v>
      </c>
      <c r="AY101" s="7">
        <v>9.1621620138195219</v>
      </c>
      <c r="AZ101" s="7">
        <v>0</v>
      </c>
      <c r="BA101" s="7">
        <v>11</v>
      </c>
      <c r="BB101" s="7">
        <v>96.016199999999998</v>
      </c>
      <c r="BC101" s="7">
        <v>15.441801510205366</v>
      </c>
      <c r="BD101" s="7">
        <v>0</v>
      </c>
      <c r="BE101" s="7">
        <v>0</v>
      </c>
      <c r="BF101" s="7">
        <v>10</v>
      </c>
      <c r="BG101" s="7">
        <v>9</v>
      </c>
      <c r="BH101" s="7">
        <v>24.060715260602393</v>
      </c>
      <c r="BI101" s="7">
        <v>0</v>
      </c>
      <c r="BJ101" s="7">
        <v>6.6486000000000001</v>
      </c>
      <c r="BK101" s="7">
        <v>0</v>
      </c>
      <c r="BL101" s="7">
        <v>5</v>
      </c>
      <c r="BM101" s="7">
        <v>21.320689477713273</v>
      </c>
      <c r="BN101" s="7">
        <v>16.540600000000001</v>
      </c>
      <c r="BO101" s="7">
        <v>10.729800000000001</v>
      </c>
      <c r="BP101" s="7">
        <v>0</v>
      </c>
      <c r="BQ101" s="7">
        <v>7</v>
      </c>
      <c r="BR101" s="7">
        <v>0</v>
      </c>
      <c r="BS101" s="7">
        <v>11.999994751947721</v>
      </c>
      <c r="BT101" s="7">
        <v>0</v>
      </c>
      <c r="BU101" s="7">
        <v>6.8108114816270326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37.787617088782703</v>
      </c>
      <c r="CB101" s="7">
        <v>0</v>
      </c>
      <c r="CC101" s="7">
        <v>12</v>
      </c>
      <c r="CD101" s="7">
        <v>16.018714909544606</v>
      </c>
      <c r="CE101" s="7">
        <v>13.806704366812227</v>
      </c>
      <c r="CF101" s="7">
        <v>0</v>
      </c>
      <c r="CG101" s="7">
        <v>0</v>
      </c>
      <c r="CH101" s="7">
        <v>5</v>
      </c>
      <c r="CI101" s="7">
        <v>25.476219268479227</v>
      </c>
      <c r="CJ101" s="7">
        <v>5</v>
      </c>
      <c r="CK101" s="7">
        <v>0</v>
      </c>
      <c r="CL101" s="7">
        <v>6</v>
      </c>
      <c r="CM101" s="7">
        <v>0</v>
      </c>
      <c r="CN101" s="7">
        <v>15.187149095446038</v>
      </c>
      <c r="CO101" s="7">
        <v>11.690228980573874</v>
      </c>
      <c r="CP101" s="7">
        <v>8</v>
      </c>
      <c r="CQ101" s="7">
        <v>0</v>
      </c>
      <c r="CR101" s="7">
        <v>0</v>
      </c>
      <c r="CS101" s="7">
        <v>16</v>
      </c>
      <c r="CT101" s="7">
        <v>5</v>
      </c>
      <c r="CU101" s="7">
        <v>0</v>
      </c>
      <c r="CV101" s="7">
        <v>13.513513551562156</v>
      </c>
      <c r="CW101" s="7">
        <v>15.733832843238883</v>
      </c>
      <c r="CX101" s="7">
        <v>48.297266095075187</v>
      </c>
      <c r="CY101" s="7">
        <v>28.660854327942836</v>
      </c>
      <c r="CZ101" s="7">
        <v>12.432341961542889</v>
      </c>
      <c r="DA101" s="7">
        <v>6</v>
      </c>
      <c r="DB101" s="7">
        <v>66.719361782077996</v>
      </c>
      <c r="DC101" s="7">
        <v>0</v>
      </c>
    </row>
    <row r="102" spans="1:107" x14ac:dyDescent="0.25">
      <c r="A102" s="4" t="s">
        <v>150</v>
      </c>
      <c r="B102" s="4" t="s">
        <v>246</v>
      </c>
      <c r="C102" s="4" t="s">
        <v>329</v>
      </c>
      <c r="D102" s="5">
        <v>119.75071657339856</v>
      </c>
      <c r="E102" s="5">
        <v>6.1621808809646179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7.8918999999999997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11.108079793501286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7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</row>
    <row r="103" spans="1:107" x14ac:dyDescent="0.25">
      <c r="A103" s="6" t="s">
        <v>150</v>
      </c>
      <c r="B103" s="6" t="s">
        <v>246</v>
      </c>
      <c r="C103" s="6" t="s">
        <v>330</v>
      </c>
      <c r="D103" s="7">
        <v>99.703731458763443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6.8108101237665517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20.013500000000001</v>
      </c>
      <c r="BC103" s="7">
        <v>0</v>
      </c>
      <c r="BD103" s="7">
        <v>0</v>
      </c>
      <c r="BE103" s="7">
        <v>0</v>
      </c>
      <c r="BF103" s="7">
        <v>0</v>
      </c>
      <c r="BG103" s="7">
        <v>5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5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</row>
    <row r="104" spans="1:107" x14ac:dyDescent="0.25">
      <c r="A104" s="4" t="s">
        <v>150</v>
      </c>
      <c r="B104" s="4" t="s">
        <v>326</v>
      </c>
      <c r="C104" s="4" t="s">
        <v>327</v>
      </c>
      <c r="D104" s="5">
        <v>14.946163436880145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</row>
    <row r="105" spans="1:107" x14ac:dyDescent="0.25">
      <c r="D105" s="7">
        <f>SUM(D54:D104)</f>
        <v>18756.442914803258</v>
      </c>
      <c r="E105" s="7">
        <f t="shared" ref="E105:BP105" si="2">SUM(E54:E104)</f>
        <v>182.70063062783979</v>
      </c>
      <c r="F105" s="7">
        <f t="shared" si="2"/>
        <v>758.89494861872276</v>
      </c>
      <c r="G105" s="7">
        <f t="shared" si="2"/>
        <v>74</v>
      </c>
      <c r="H105" s="7">
        <f t="shared" si="2"/>
        <v>73</v>
      </c>
      <c r="I105" s="7">
        <f t="shared" si="2"/>
        <v>75</v>
      </c>
      <c r="J105" s="7">
        <f t="shared" si="2"/>
        <v>196.78846452537607</v>
      </c>
      <c r="K105" s="7">
        <f t="shared" si="2"/>
        <v>76.648600000000002</v>
      </c>
      <c r="L105" s="7">
        <f t="shared" si="2"/>
        <v>90.864900000000006</v>
      </c>
      <c r="M105" s="7">
        <f t="shared" si="2"/>
        <v>126.77131927635685</v>
      </c>
      <c r="N105" s="7">
        <f t="shared" si="2"/>
        <v>74.369230670942642</v>
      </c>
      <c r="O105" s="7">
        <f t="shared" si="2"/>
        <v>28.729700000000001</v>
      </c>
      <c r="P105" s="7">
        <f t="shared" si="2"/>
        <v>138.48395424758382</v>
      </c>
      <c r="Q105" s="7">
        <f t="shared" si="2"/>
        <v>308.26675804810009</v>
      </c>
      <c r="R105" s="7">
        <f t="shared" si="2"/>
        <v>95.788140512135371</v>
      </c>
      <c r="S105" s="7">
        <f t="shared" si="2"/>
        <v>0</v>
      </c>
      <c r="T105" s="7">
        <f t="shared" si="2"/>
        <v>125.67570000000001</v>
      </c>
      <c r="U105" s="7">
        <f t="shared" si="2"/>
        <v>82.251538709677419</v>
      </c>
      <c r="V105" s="7">
        <f t="shared" si="2"/>
        <v>111.61080000000001</v>
      </c>
      <c r="W105" s="7">
        <f t="shared" si="2"/>
        <v>133.28151254600758</v>
      </c>
      <c r="X105" s="7">
        <f t="shared" si="2"/>
        <v>228.42292209885341</v>
      </c>
      <c r="Y105" s="7">
        <f t="shared" si="2"/>
        <v>123.89541012376655</v>
      </c>
      <c r="Z105" s="7">
        <f t="shared" si="2"/>
        <v>138.44789519015004</v>
      </c>
      <c r="AA105" s="7">
        <f t="shared" si="2"/>
        <v>111.54636812227075</v>
      </c>
      <c r="AB105" s="7">
        <f t="shared" si="2"/>
        <v>224.78370056055039</v>
      </c>
      <c r="AC105" s="7">
        <f t="shared" si="2"/>
        <v>218.07167419299998</v>
      </c>
      <c r="AD105" s="7">
        <f t="shared" si="2"/>
        <v>67.651990335389513</v>
      </c>
      <c r="AE105" s="7">
        <f t="shared" si="2"/>
        <v>119.09816065795781</v>
      </c>
      <c r="AF105" s="7">
        <f t="shared" si="2"/>
        <v>89.054100000000005</v>
      </c>
      <c r="AG105" s="7">
        <f t="shared" si="2"/>
        <v>172.77599235569056</v>
      </c>
      <c r="AH105" s="7">
        <f t="shared" si="2"/>
        <v>184.1976768558952</v>
      </c>
      <c r="AI105" s="7">
        <f t="shared" si="2"/>
        <v>94.932238303866413</v>
      </c>
      <c r="AJ105" s="7">
        <f t="shared" si="2"/>
        <v>186.29388703715654</v>
      </c>
      <c r="AK105" s="7">
        <f t="shared" si="2"/>
        <v>177.14554894582918</v>
      </c>
      <c r="AL105" s="7">
        <f t="shared" si="2"/>
        <v>91.810699999999997</v>
      </c>
      <c r="AM105" s="7">
        <f t="shared" si="2"/>
        <v>273.35805856051485</v>
      </c>
      <c r="AN105" s="7">
        <f t="shared" si="2"/>
        <v>145.84923635827667</v>
      </c>
      <c r="AO105" s="7">
        <f t="shared" si="2"/>
        <v>154</v>
      </c>
      <c r="AP105" s="7">
        <f t="shared" si="2"/>
        <v>149.21619999999999</v>
      </c>
      <c r="AQ105" s="7">
        <f t="shared" si="2"/>
        <v>178.04417424071471</v>
      </c>
      <c r="AR105" s="7">
        <f t="shared" si="2"/>
        <v>214.99820494275997</v>
      </c>
      <c r="AS105" s="7">
        <f t="shared" si="2"/>
        <v>161.54050213129756</v>
      </c>
      <c r="AT105" s="7">
        <f t="shared" si="2"/>
        <v>150.62159999999997</v>
      </c>
      <c r="AU105" s="7">
        <f t="shared" si="2"/>
        <v>47.948868122270746</v>
      </c>
      <c r="AV105" s="7">
        <f t="shared" si="2"/>
        <v>127.11852620801179</v>
      </c>
      <c r="AW105" s="7">
        <f t="shared" si="2"/>
        <v>56.675699999999999</v>
      </c>
      <c r="AX105" s="7">
        <f t="shared" si="2"/>
        <v>94.722477442777773</v>
      </c>
      <c r="AY105" s="7">
        <f t="shared" si="2"/>
        <v>113.16216201381953</v>
      </c>
      <c r="AZ105" s="7">
        <f t="shared" si="2"/>
        <v>53</v>
      </c>
      <c r="BA105" s="7">
        <f t="shared" si="2"/>
        <v>280.35457567622126</v>
      </c>
      <c r="BB105" s="7">
        <f t="shared" si="2"/>
        <v>1495.1982090787878</v>
      </c>
      <c r="BC105" s="7">
        <f t="shared" si="2"/>
        <v>167.06340151020538</v>
      </c>
      <c r="BD105" s="7">
        <f t="shared" si="2"/>
        <v>17</v>
      </c>
      <c r="BE105" s="7">
        <f t="shared" si="2"/>
        <v>69.189124114603828</v>
      </c>
      <c r="BF105" s="7">
        <f t="shared" si="2"/>
        <v>54.433500000000002</v>
      </c>
      <c r="BG105" s="7">
        <f t="shared" si="2"/>
        <v>103.20530230817218</v>
      </c>
      <c r="BH105" s="7">
        <f t="shared" si="2"/>
        <v>179.80923312090292</v>
      </c>
      <c r="BI105" s="7">
        <f t="shared" si="2"/>
        <v>0</v>
      </c>
      <c r="BJ105" s="7">
        <f t="shared" si="2"/>
        <v>106.4594</v>
      </c>
      <c r="BK105" s="7">
        <f t="shared" si="2"/>
        <v>101.0973</v>
      </c>
      <c r="BL105" s="7">
        <f t="shared" si="2"/>
        <v>38.972999999999999</v>
      </c>
      <c r="BM105" s="7">
        <f t="shared" si="2"/>
        <v>109.67442312502131</v>
      </c>
      <c r="BN105" s="7">
        <f t="shared" si="2"/>
        <v>87.540599999999998</v>
      </c>
      <c r="BO105" s="7">
        <f t="shared" si="2"/>
        <v>93.621600000000001</v>
      </c>
      <c r="BP105" s="7">
        <f t="shared" si="2"/>
        <v>200.9578893948846</v>
      </c>
      <c r="BQ105" s="7">
        <f t="shared" ref="BQ105:DC105" si="3">SUM(BQ54:BQ104)</f>
        <v>58</v>
      </c>
      <c r="BR105" s="7">
        <f t="shared" si="3"/>
        <v>524.54186451600003</v>
      </c>
      <c r="BS105" s="7">
        <f t="shared" si="3"/>
        <v>91.86489475194773</v>
      </c>
      <c r="BT105" s="7">
        <f t="shared" si="3"/>
        <v>227.65268450254155</v>
      </c>
      <c r="BU105" s="7">
        <f t="shared" si="3"/>
        <v>75.675676469295851</v>
      </c>
      <c r="BV105" s="7">
        <f t="shared" si="3"/>
        <v>0</v>
      </c>
      <c r="BW105" s="7">
        <f t="shared" si="3"/>
        <v>0</v>
      </c>
      <c r="BX105" s="7">
        <f t="shared" si="3"/>
        <v>0</v>
      </c>
      <c r="BY105" s="7">
        <f t="shared" si="3"/>
        <v>0</v>
      </c>
      <c r="BZ105" s="7">
        <f t="shared" si="3"/>
        <v>0</v>
      </c>
      <c r="CA105" s="7">
        <f t="shared" si="3"/>
        <v>189.13891708878268</v>
      </c>
      <c r="CB105" s="7">
        <f t="shared" si="3"/>
        <v>103.86773406113537</v>
      </c>
      <c r="CC105" s="7">
        <f t="shared" si="3"/>
        <v>259.9614002132621</v>
      </c>
      <c r="CD105" s="7">
        <f t="shared" si="3"/>
        <v>186.63442308157303</v>
      </c>
      <c r="CE105" s="7">
        <f t="shared" si="3"/>
        <v>155.57558097317531</v>
      </c>
      <c r="CF105" s="7">
        <f t="shared" si="3"/>
        <v>0</v>
      </c>
      <c r="CG105" s="7">
        <f t="shared" si="3"/>
        <v>264.70518709599997</v>
      </c>
      <c r="CH105" s="7">
        <f t="shared" si="3"/>
        <v>204.83240000000001</v>
      </c>
      <c r="CI105" s="7">
        <f t="shared" si="3"/>
        <v>149.04921926847922</v>
      </c>
      <c r="CJ105" s="7">
        <f t="shared" si="3"/>
        <v>229.86485445305931</v>
      </c>
      <c r="CK105" s="7">
        <f t="shared" si="3"/>
        <v>56.675600000000003</v>
      </c>
      <c r="CL105" s="7">
        <f t="shared" si="3"/>
        <v>66.945899999999995</v>
      </c>
      <c r="CM105" s="7">
        <f t="shared" si="3"/>
        <v>43.8108</v>
      </c>
      <c r="CN105" s="7">
        <f t="shared" si="3"/>
        <v>60.592549095446039</v>
      </c>
      <c r="CO105" s="7">
        <f t="shared" si="3"/>
        <v>168.22159485170107</v>
      </c>
      <c r="CP105" s="7">
        <f t="shared" si="3"/>
        <v>103.51769151590767</v>
      </c>
      <c r="CQ105" s="7">
        <f t="shared" si="3"/>
        <v>192.75675741688255</v>
      </c>
      <c r="CR105" s="7">
        <f t="shared" si="3"/>
        <v>114.99376169681847</v>
      </c>
      <c r="CS105" s="7">
        <f t="shared" si="3"/>
        <v>174.90520000000001</v>
      </c>
      <c r="CT105" s="7">
        <f t="shared" si="3"/>
        <v>120.044717127634</v>
      </c>
      <c r="CU105" s="7">
        <f t="shared" si="3"/>
        <v>24</v>
      </c>
      <c r="CV105" s="7">
        <f t="shared" si="3"/>
        <v>153.39455334306587</v>
      </c>
      <c r="CW105" s="7">
        <f t="shared" si="3"/>
        <v>117.8296052301953</v>
      </c>
      <c r="CX105" s="7">
        <f t="shared" si="3"/>
        <v>458.50911993160736</v>
      </c>
      <c r="CY105" s="7">
        <f t="shared" si="3"/>
        <v>117.06625432794283</v>
      </c>
      <c r="CZ105" s="7">
        <f t="shared" si="3"/>
        <v>280.44164196154287</v>
      </c>
      <c r="DA105" s="7">
        <f t="shared" si="3"/>
        <v>96</v>
      </c>
      <c r="DB105" s="7">
        <f t="shared" si="3"/>
        <v>1091.8912688996365</v>
      </c>
      <c r="DC105" s="7">
        <f t="shared" si="3"/>
        <v>0</v>
      </c>
    </row>
    <row r="107" spans="1:107" x14ac:dyDescent="0.25">
      <c r="A107" s="9" t="s">
        <v>151</v>
      </c>
      <c r="B107" s="9"/>
      <c r="C107" s="9"/>
      <c r="D107" s="9"/>
    </row>
    <row r="108" spans="1:107" x14ac:dyDescent="0.25">
      <c r="A108" t="s">
        <v>152</v>
      </c>
    </row>
    <row r="109" spans="1:107" x14ac:dyDescent="0.25">
      <c r="A109" t="s">
        <v>153</v>
      </c>
    </row>
    <row r="110" spans="1:107" x14ac:dyDescent="0.25">
      <c r="A110" t="s">
        <v>154</v>
      </c>
    </row>
    <row r="111" spans="1:107" x14ac:dyDescent="0.25">
      <c r="A111" t="s">
        <v>331</v>
      </c>
    </row>
    <row r="112" spans="1:107" x14ac:dyDescent="0.25">
      <c r="A112" t="s">
        <v>156</v>
      </c>
    </row>
    <row r="113" spans="1:2" x14ac:dyDescent="0.25">
      <c r="A113" t="s">
        <v>332</v>
      </c>
    </row>
    <row r="114" spans="1:2" x14ac:dyDescent="0.25">
      <c r="A114" t="s">
        <v>156</v>
      </c>
    </row>
    <row r="115" spans="1:2" x14ac:dyDescent="0.25">
      <c r="A115" t="s">
        <v>158</v>
      </c>
    </row>
    <row r="117" spans="1:2" x14ac:dyDescent="0.25">
      <c r="A117" t="s">
        <v>159</v>
      </c>
      <c r="B117" t="s">
        <v>333</v>
      </c>
    </row>
    <row r="118" spans="1:2" x14ac:dyDescent="0.25">
      <c r="A118" t="s">
        <v>156</v>
      </c>
      <c r="B118" t="s">
        <v>334</v>
      </c>
    </row>
    <row r="119" spans="1:2" x14ac:dyDescent="0.25">
      <c r="A119" t="s">
        <v>156</v>
      </c>
      <c r="B119" t="s">
        <v>335</v>
      </c>
    </row>
    <row r="120" spans="1:2" x14ac:dyDescent="0.25">
      <c r="A120" t="s">
        <v>156</v>
      </c>
      <c r="B120" t="s">
        <v>336</v>
      </c>
    </row>
    <row r="121" spans="1:2" x14ac:dyDescent="0.25">
      <c r="A121" t="s">
        <v>156</v>
      </c>
      <c r="B121" t="s">
        <v>337</v>
      </c>
    </row>
    <row r="122" spans="1:2" x14ac:dyDescent="0.25">
      <c r="A122" t="s">
        <v>156</v>
      </c>
      <c r="B122" t="s">
        <v>338</v>
      </c>
    </row>
    <row r="123" spans="1:2" x14ac:dyDescent="0.25">
      <c r="A123" t="s">
        <v>156</v>
      </c>
      <c r="B123" t="s">
        <v>339</v>
      </c>
    </row>
    <row r="124" spans="1:2" x14ac:dyDescent="0.25">
      <c r="A124" t="s">
        <v>156</v>
      </c>
      <c r="B124" t="s">
        <v>340</v>
      </c>
    </row>
    <row r="125" spans="1:2" x14ac:dyDescent="0.25">
      <c r="A125" t="s">
        <v>156</v>
      </c>
      <c r="B125" t="s">
        <v>341</v>
      </c>
    </row>
    <row r="126" spans="1:2" x14ac:dyDescent="0.25">
      <c r="A126" t="s">
        <v>156</v>
      </c>
      <c r="B126" t="s">
        <v>342</v>
      </c>
    </row>
    <row r="127" spans="1:2" x14ac:dyDescent="0.25">
      <c r="A127" t="s">
        <v>156</v>
      </c>
      <c r="B127" t="s">
        <v>343</v>
      </c>
    </row>
    <row r="128" spans="1:2" x14ac:dyDescent="0.25">
      <c r="A128" t="s">
        <v>156</v>
      </c>
      <c r="B128" t="s">
        <v>344</v>
      </c>
    </row>
    <row r="129" spans="1:2" x14ac:dyDescent="0.25">
      <c r="A129" t="s">
        <v>156</v>
      </c>
      <c r="B129" t="s">
        <v>345</v>
      </c>
    </row>
    <row r="130" spans="1:2" x14ac:dyDescent="0.25">
      <c r="A130" t="s">
        <v>156</v>
      </c>
      <c r="B130" t="s">
        <v>346</v>
      </c>
    </row>
    <row r="131" spans="1:2" x14ac:dyDescent="0.25">
      <c r="A131" t="s">
        <v>156</v>
      </c>
      <c r="B131" t="s">
        <v>347</v>
      </c>
    </row>
    <row r="132" spans="1:2" x14ac:dyDescent="0.25">
      <c r="A132" t="s">
        <v>156</v>
      </c>
      <c r="B132" t="s">
        <v>348</v>
      </c>
    </row>
    <row r="133" spans="1:2" x14ac:dyDescent="0.25">
      <c r="A133" t="s">
        <v>156</v>
      </c>
      <c r="B133" t="s">
        <v>349</v>
      </c>
    </row>
    <row r="134" spans="1:2" x14ac:dyDescent="0.25">
      <c r="A134" t="s">
        <v>156</v>
      </c>
      <c r="B134" t="s">
        <v>350</v>
      </c>
    </row>
    <row r="135" spans="1:2" x14ac:dyDescent="0.25">
      <c r="A135" t="s">
        <v>156</v>
      </c>
      <c r="B135" t="s">
        <v>351</v>
      </c>
    </row>
    <row r="136" spans="1:2" x14ac:dyDescent="0.25">
      <c r="A136" t="s">
        <v>156</v>
      </c>
      <c r="B136" t="s">
        <v>352</v>
      </c>
    </row>
    <row r="137" spans="1:2" x14ac:dyDescent="0.25">
      <c r="A137" t="s">
        <v>156</v>
      </c>
      <c r="B137" t="s">
        <v>353</v>
      </c>
    </row>
    <row r="138" spans="1:2" x14ac:dyDescent="0.25">
      <c r="A138" t="s">
        <v>156</v>
      </c>
      <c r="B138" t="s">
        <v>354</v>
      </c>
    </row>
    <row r="139" spans="1:2" x14ac:dyDescent="0.25">
      <c r="A139" t="s">
        <v>156</v>
      </c>
      <c r="B139" t="s">
        <v>355</v>
      </c>
    </row>
    <row r="140" spans="1:2" x14ac:dyDescent="0.25">
      <c r="A140" t="s">
        <v>156</v>
      </c>
      <c r="B140" t="s">
        <v>356</v>
      </c>
    </row>
    <row r="141" spans="1:2" x14ac:dyDescent="0.25">
      <c r="A141" t="s">
        <v>156</v>
      </c>
      <c r="B141" t="s">
        <v>357</v>
      </c>
    </row>
    <row r="142" spans="1:2" x14ac:dyDescent="0.25">
      <c r="A142" t="s">
        <v>156</v>
      </c>
      <c r="B142" t="s">
        <v>358</v>
      </c>
    </row>
    <row r="143" spans="1:2" x14ac:dyDescent="0.25">
      <c r="A143" t="s">
        <v>156</v>
      </c>
      <c r="B143" t="s">
        <v>359</v>
      </c>
    </row>
    <row r="144" spans="1:2" x14ac:dyDescent="0.25">
      <c r="A144" t="s">
        <v>156</v>
      </c>
      <c r="B144" t="s">
        <v>360</v>
      </c>
    </row>
    <row r="145" spans="1:2" x14ac:dyDescent="0.25">
      <c r="A145" t="s">
        <v>156</v>
      </c>
      <c r="B145" t="s">
        <v>361</v>
      </c>
    </row>
    <row r="146" spans="1:2" x14ac:dyDescent="0.25">
      <c r="A146" t="s">
        <v>156</v>
      </c>
      <c r="B146" t="s">
        <v>362</v>
      </c>
    </row>
    <row r="147" spans="1:2" x14ac:dyDescent="0.25">
      <c r="A147" t="s">
        <v>156</v>
      </c>
      <c r="B147" t="s">
        <v>363</v>
      </c>
    </row>
    <row r="148" spans="1:2" x14ac:dyDescent="0.25">
      <c r="A148" t="s">
        <v>156</v>
      </c>
      <c r="B148" t="s">
        <v>364</v>
      </c>
    </row>
    <row r="149" spans="1:2" x14ac:dyDescent="0.25">
      <c r="A149" t="s">
        <v>156</v>
      </c>
      <c r="B149" t="s">
        <v>365</v>
      </c>
    </row>
    <row r="150" spans="1:2" x14ac:dyDescent="0.25">
      <c r="A150" t="s">
        <v>156</v>
      </c>
      <c r="B150" t="s">
        <v>366</v>
      </c>
    </row>
    <row r="151" spans="1:2" x14ac:dyDescent="0.25">
      <c r="A151" t="s">
        <v>156</v>
      </c>
      <c r="B151" t="s">
        <v>367</v>
      </c>
    </row>
    <row r="152" spans="1:2" x14ac:dyDescent="0.25">
      <c r="A152" t="s">
        <v>156</v>
      </c>
      <c r="B152" t="s">
        <v>368</v>
      </c>
    </row>
    <row r="153" spans="1:2" x14ac:dyDescent="0.25">
      <c r="A153" t="s">
        <v>156</v>
      </c>
      <c r="B153" t="s">
        <v>369</v>
      </c>
    </row>
    <row r="154" spans="1:2" x14ac:dyDescent="0.25">
      <c r="A154" t="s">
        <v>156</v>
      </c>
      <c r="B154" t="s">
        <v>370</v>
      </c>
    </row>
    <row r="155" spans="1:2" x14ac:dyDescent="0.25">
      <c r="A155" t="s">
        <v>156</v>
      </c>
      <c r="B155" t="s">
        <v>371</v>
      </c>
    </row>
    <row r="156" spans="1:2" x14ac:dyDescent="0.25">
      <c r="A156" t="s">
        <v>156</v>
      </c>
      <c r="B156" t="s">
        <v>372</v>
      </c>
    </row>
    <row r="157" spans="1:2" x14ac:dyDescent="0.25">
      <c r="A157" t="s">
        <v>156</v>
      </c>
      <c r="B157" t="s">
        <v>373</v>
      </c>
    </row>
    <row r="158" spans="1:2" x14ac:dyDescent="0.25">
      <c r="A158" t="s">
        <v>156</v>
      </c>
      <c r="B158" t="s">
        <v>374</v>
      </c>
    </row>
    <row r="159" spans="1:2" x14ac:dyDescent="0.25">
      <c r="A159" t="s">
        <v>156</v>
      </c>
      <c r="B159" t="s">
        <v>375</v>
      </c>
    </row>
    <row r="160" spans="1:2" x14ac:dyDescent="0.25">
      <c r="A160" t="s">
        <v>156</v>
      </c>
      <c r="B160" t="s">
        <v>376</v>
      </c>
    </row>
    <row r="161" spans="1:2" x14ac:dyDescent="0.25">
      <c r="A161" t="s">
        <v>156</v>
      </c>
      <c r="B161" t="s">
        <v>377</v>
      </c>
    </row>
    <row r="162" spans="1:2" x14ac:dyDescent="0.25">
      <c r="A162" t="s">
        <v>156</v>
      </c>
      <c r="B162" t="s">
        <v>378</v>
      </c>
    </row>
    <row r="163" spans="1:2" x14ac:dyDescent="0.25">
      <c r="A163" t="s">
        <v>156</v>
      </c>
      <c r="B163" t="s">
        <v>379</v>
      </c>
    </row>
    <row r="164" spans="1:2" x14ac:dyDescent="0.25">
      <c r="A164" t="s">
        <v>156</v>
      </c>
      <c r="B164" t="s">
        <v>380</v>
      </c>
    </row>
    <row r="165" spans="1:2" x14ac:dyDescent="0.25">
      <c r="A165" t="s">
        <v>156</v>
      </c>
      <c r="B165" t="s">
        <v>381</v>
      </c>
    </row>
    <row r="166" spans="1:2" x14ac:dyDescent="0.25">
      <c r="A166" t="s">
        <v>156</v>
      </c>
      <c r="B166" t="s">
        <v>382</v>
      </c>
    </row>
    <row r="167" spans="1:2" x14ac:dyDescent="0.25">
      <c r="A167" t="s">
        <v>156</v>
      </c>
      <c r="B167" t="s">
        <v>383</v>
      </c>
    </row>
    <row r="168" spans="1:2" x14ac:dyDescent="0.25">
      <c r="A168" t="s">
        <v>156</v>
      </c>
      <c r="B168" t="s">
        <v>384</v>
      </c>
    </row>
    <row r="169" spans="1:2" x14ac:dyDescent="0.25">
      <c r="A169" t="s">
        <v>156</v>
      </c>
      <c r="B169" t="s">
        <v>385</v>
      </c>
    </row>
    <row r="170" spans="1:2" x14ac:dyDescent="0.25">
      <c r="A170" t="s">
        <v>156</v>
      </c>
      <c r="B170" t="s">
        <v>386</v>
      </c>
    </row>
    <row r="171" spans="1:2" x14ac:dyDescent="0.25">
      <c r="A171" t="s">
        <v>156</v>
      </c>
      <c r="B171" t="s">
        <v>387</v>
      </c>
    </row>
    <row r="172" spans="1:2" x14ac:dyDescent="0.25">
      <c r="A172" t="s">
        <v>156</v>
      </c>
      <c r="B172" t="s">
        <v>388</v>
      </c>
    </row>
    <row r="173" spans="1:2" x14ac:dyDescent="0.25">
      <c r="A173" t="s">
        <v>156</v>
      </c>
      <c r="B173" t="s">
        <v>389</v>
      </c>
    </row>
    <row r="174" spans="1:2" x14ac:dyDescent="0.25">
      <c r="A174" t="s">
        <v>156</v>
      </c>
      <c r="B174" t="s">
        <v>390</v>
      </c>
    </row>
    <row r="175" spans="1:2" x14ac:dyDescent="0.25">
      <c r="A175" t="s">
        <v>156</v>
      </c>
      <c r="B175" t="s">
        <v>391</v>
      </c>
    </row>
    <row r="176" spans="1:2" x14ac:dyDescent="0.25">
      <c r="A176" t="s">
        <v>156</v>
      </c>
      <c r="B176" t="s">
        <v>392</v>
      </c>
    </row>
    <row r="177" spans="1:2" x14ac:dyDescent="0.25">
      <c r="A177" t="s">
        <v>156</v>
      </c>
      <c r="B177" t="s">
        <v>393</v>
      </c>
    </row>
    <row r="178" spans="1:2" x14ac:dyDescent="0.25">
      <c r="A178" t="s">
        <v>156</v>
      </c>
      <c r="B178" t="s">
        <v>394</v>
      </c>
    </row>
    <row r="180" spans="1:2" x14ac:dyDescent="0.25">
      <c r="A180" t="s">
        <v>198</v>
      </c>
      <c r="B180" t="s">
        <v>199</v>
      </c>
    </row>
  </sheetData>
  <mergeCells count="2">
    <mergeCell ref="A1:DC1"/>
    <mergeCell ref="A107:D107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AdministrativeStillinger</vt:lpstr>
      <vt:lpstr>AdministrativeStoettefunktioner</vt:lpstr>
      <vt:lpstr>Myndighedspersonale</vt:lpstr>
      <vt:lpstr>Decentraleledere</vt:lpstr>
      <vt:lpstr>Alle stillinger</vt:lpstr>
      <vt:lpstr>AdministrativeStoette_raa</vt:lpstr>
      <vt:lpstr>Myndighedspersonale_raa</vt:lpstr>
      <vt:lpstr>Decentraleledere_raa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Sutton</dc:creator>
  <cp:lastModifiedBy>Kristoffer Sutton</cp:lastModifiedBy>
  <dcterms:created xsi:type="dcterms:W3CDTF">2026-05-18T08:06:58Z</dcterms:created>
  <dcterms:modified xsi:type="dcterms:W3CDTF">2026-05-20T09:05:36Z</dcterms:modified>
</cp:coreProperties>
</file>