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v\Desktop\Data\"/>
    </mc:Choice>
  </mc:AlternateContent>
  <xr:revisionPtr revIDLastSave="0" documentId="13_ncr:1_{2D1A7AD4-150B-4512-A5A5-D9E9E5077C8D}" xr6:coauthVersionLast="47" xr6:coauthVersionMax="47" xr10:uidLastSave="{00000000-0000-0000-0000-000000000000}"/>
  <bookViews>
    <workbookView xWindow="3696" yWindow="120" windowWidth="17088" windowHeight="11892" xr2:uid="{00000000-000D-0000-FFFF-FFFF00000000}"/>
  </bookViews>
  <sheets>
    <sheet name="Analyse udvikling (2)" sheetId="9" r:id="rId1"/>
    <sheet name="Analyse udvikling" sheetId="3" r:id="rId2"/>
    <sheet name="Langfristet gæld" sheetId="5" r:id="rId3"/>
    <sheet name="REGK4" sheetId="7" r:id="rId4"/>
    <sheet name="FOLK1A" sheetId="6" r:id="rId5"/>
    <sheet name="PL" sheetId="8" r:id="rId6"/>
  </sheets>
  <externalReferences>
    <externalReference r:id="rId7"/>
  </externalReferences>
  <definedNames>
    <definedName name="_xlnm._FilterDatabase" localSheetId="0" hidden="1">'Analyse udvikling (2)'!$O$1:$U$100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3" i="9" l="1"/>
  <c r="P83" i="9"/>
  <c r="G81" i="9"/>
  <c r="F81" i="9"/>
  <c r="E81" i="9"/>
  <c r="D81" i="9"/>
  <c r="C81" i="9"/>
  <c r="B81" i="9"/>
  <c r="R27" i="9"/>
  <c r="P27" i="9"/>
  <c r="G43" i="9"/>
  <c r="F43" i="9"/>
  <c r="E43" i="9"/>
  <c r="D43" i="9"/>
  <c r="C43" i="9"/>
  <c r="B43" i="9"/>
  <c r="R98" i="9"/>
  <c r="P98" i="9"/>
  <c r="G98" i="9"/>
  <c r="F98" i="9"/>
  <c r="E98" i="9"/>
  <c r="D98" i="9"/>
  <c r="C98" i="9"/>
  <c r="B98" i="9"/>
  <c r="R53" i="9"/>
  <c r="P53" i="9"/>
  <c r="G54" i="9"/>
  <c r="F54" i="9"/>
  <c r="E54" i="9"/>
  <c r="D54" i="9"/>
  <c r="C54" i="9"/>
  <c r="B54" i="9"/>
  <c r="R76" i="9"/>
  <c r="P76" i="9"/>
  <c r="G77" i="9"/>
  <c r="F77" i="9"/>
  <c r="E77" i="9"/>
  <c r="D77" i="9"/>
  <c r="C77" i="9"/>
  <c r="B77" i="9"/>
  <c r="R20" i="9"/>
  <c r="P20" i="9"/>
  <c r="G35" i="9"/>
  <c r="F35" i="9"/>
  <c r="E35" i="9"/>
  <c r="D35" i="9"/>
  <c r="C35" i="9"/>
  <c r="B35" i="9"/>
  <c r="R2" i="9"/>
  <c r="P2" i="9"/>
  <c r="G25" i="9"/>
  <c r="F25" i="9"/>
  <c r="E25" i="9"/>
  <c r="D25" i="9"/>
  <c r="C25" i="9"/>
  <c r="B25" i="9"/>
  <c r="R25" i="9"/>
  <c r="P25" i="9"/>
  <c r="G44" i="9"/>
  <c r="F44" i="9"/>
  <c r="E44" i="9"/>
  <c r="D44" i="9"/>
  <c r="C44" i="9"/>
  <c r="B44" i="9"/>
  <c r="R47" i="9"/>
  <c r="P47" i="9"/>
  <c r="G65" i="9"/>
  <c r="F65" i="9"/>
  <c r="E65" i="9"/>
  <c r="D65" i="9"/>
  <c r="C65" i="9"/>
  <c r="B65" i="9"/>
  <c r="R100" i="9"/>
  <c r="P100" i="9"/>
  <c r="G97" i="9"/>
  <c r="F97" i="9"/>
  <c r="E97" i="9"/>
  <c r="D97" i="9"/>
  <c r="C97" i="9"/>
  <c r="B97" i="9"/>
  <c r="R29" i="9"/>
  <c r="P29" i="9"/>
  <c r="G42" i="9"/>
  <c r="F42" i="9"/>
  <c r="E42" i="9"/>
  <c r="D42" i="9"/>
  <c r="C42" i="9"/>
  <c r="B42" i="9"/>
  <c r="R46" i="9"/>
  <c r="P46" i="9"/>
  <c r="G26" i="9"/>
  <c r="F26" i="9"/>
  <c r="E26" i="9"/>
  <c r="D26" i="9"/>
  <c r="C26" i="9"/>
  <c r="B26" i="9"/>
  <c r="R61" i="9"/>
  <c r="P61" i="9"/>
  <c r="G64" i="9"/>
  <c r="F64" i="9"/>
  <c r="E64" i="9"/>
  <c r="D64" i="9"/>
  <c r="C64" i="9"/>
  <c r="B64" i="9"/>
  <c r="R21" i="9"/>
  <c r="P21" i="9"/>
  <c r="G12" i="9"/>
  <c r="F12" i="9"/>
  <c r="E12" i="9"/>
  <c r="D12" i="9"/>
  <c r="C12" i="9"/>
  <c r="B12" i="9"/>
  <c r="R74" i="9"/>
  <c r="P74" i="9"/>
  <c r="G75" i="9"/>
  <c r="F75" i="9"/>
  <c r="E75" i="9"/>
  <c r="D75" i="9"/>
  <c r="C75" i="9"/>
  <c r="B75" i="9"/>
  <c r="R59" i="9"/>
  <c r="P59" i="9"/>
  <c r="G63" i="9"/>
  <c r="F63" i="9"/>
  <c r="E63" i="9"/>
  <c r="D63" i="9"/>
  <c r="C63" i="9"/>
  <c r="B63" i="9"/>
  <c r="R15" i="9"/>
  <c r="P15" i="9"/>
  <c r="G16" i="9"/>
  <c r="F16" i="9"/>
  <c r="E16" i="9"/>
  <c r="D16" i="9"/>
  <c r="C16" i="9"/>
  <c r="B16" i="9"/>
  <c r="R70" i="9"/>
  <c r="P70" i="9"/>
  <c r="G70" i="9"/>
  <c r="F70" i="9"/>
  <c r="E70" i="9"/>
  <c r="D70" i="9"/>
  <c r="C70" i="9"/>
  <c r="B70" i="9"/>
  <c r="R62" i="9"/>
  <c r="P62" i="9"/>
  <c r="G23" i="9"/>
  <c r="F23" i="9"/>
  <c r="E23" i="9"/>
  <c r="D23" i="9"/>
  <c r="C23" i="9"/>
  <c r="B23" i="9"/>
  <c r="R85" i="9"/>
  <c r="P85" i="9"/>
  <c r="G83" i="9"/>
  <c r="F83" i="9"/>
  <c r="E83" i="9"/>
  <c r="D83" i="9"/>
  <c r="C83" i="9"/>
  <c r="B83" i="9"/>
  <c r="R36" i="9"/>
  <c r="P36" i="9"/>
  <c r="G46" i="9"/>
  <c r="F46" i="9"/>
  <c r="E46" i="9"/>
  <c r="D46" i="9"/>
  <c r="C46" i="9"/>
  <c r="B46" i="9"/>
  <c r="R68" i="9"/>
  <c r="P68" i="9"/>
  <c r="G60" i="9"/>
  <c r="F60" i="9"/>
  <c r="E60" i="9"/>
  <c r="D60" i="9"/>
  <c r="C60" i="9"/>
  <c r="B60" i="9"/>
  <c r="R86" i="9"/>
  <c r="P86" i="9"/>
  <c r="G87" i="9"/>
  <c r="F87" i="9"/>
  <c r="E87" i="9"/>
  <c r="D87" i="9"/>
  <c r="C87" i="9"/>
  <c r="B87" i="9"/>
  <c r="R3" i="9"/>
  <c r="P3" i="9"/>
  <c r="G59" i="9"/>
  <c r="F59" i="9"/>
  <c r="E59" i="9"/>
  <c r="D59" i="9"/>
  <c r="C59" i="9"/>
  <c r="B59" i="9"/>
  <c r="R91" i="9"/>
  <c r="P91" i="9"/>
  <c r="G86" i="9"/>
  <c r="F86" i="9"/>
  <c r="E86" i="9"/>
  <c r="D86" i="9"/>
  <c r="C86" i="9"/>
  <c r="B86" i="9"/>
  <c r="R67" i="9"/>
  <c r="P67" i="9"/>
  <c r="G69" i="9"/>
  <c r="F69" i="9"/>
  <c r="E69" i="9"/>
  <c r="D69" i="9"/>
  <c r="C69" i="9"/>
  <c r="B69" i="9"/>
  <c r="R8" i="9"/>
  <c r="P8" i="9"/>
  <c r="G4" i="9"/>
  <c r="F4" i="9"/>
  <c r="E4" i="9"/>
  <c r="D4" i="9"/>
  <c r="C4" i="9"/>
  <c r="B4" i="9"/>
  <c r="R23" i="9"/>
  <c r="P23" i="9"/>
  <c r="G22" i="9"/>
  <c r="F22" i="9"/>
  <c r="E22" i="9"/>
  <c r="D22" i="9"/>
  <c r="C22" i="9"/>
  <c r="B22" i="9"/>
  <c r="J22" i="9" s="1"/>
  <c r="R22" i="9"/>
  <c r="P22" i="9"/>
  <c r="G17" i="9"/>
  <c r="F17" i="9"/>
  <c r="E17" i="9"/>
  <c r="D17" i="9"/>
  <c r="C17" i="9"/>
  <c r="B17" i="9"/>
  <c r="R33" i="9"/>
  <c r="P33" i="9"/>
  <c r="G15" i="9"/>
  <c r="F15" i="9"/>
  <c r="E15" i="9"/>
  <c r="D15" i="9"/>
  <c r="C15" i="9"/>
  <c r="B15" i="9"/>
  <c r="R57" i="9"/>
  <c r="P57" i="9"/>
  <c r="G61" i="9"/>
  <c r="F61" i="9"/>
  <c r="E61" i="9"/>
  <c r="D61" i="9"/>
  <c r="C61" i="9"/>
  <c r="B61" i="9"/>
  <c r="R60" i="9"/>
  <c r="P60" i="9"/>
  <c r="G38" i="9"/>
  <c r="F38" i="9"/>
  <c r="E38" i="9"/>
  <c r="D38" i="9"/>
  <c r="C38" i="9"/>
  <c r="B38" i="9"/>
  <c r="R54" i="9"/>
  <c r="P54" i="9"/>
  <c r="G55" i="9"/>
  <c r="F55" i="9"/>
  <c r="E55" i="9"/>
  <c r="D55" i="9"/>
  <c r="C55" i="9"/>
  <c r="B55" i="9"/>
  <c r="R69" i="9"/>
  <c r="P69" i="9"/>
  <c r="G68" i="9"/>
  <c r="F68" i="9"/>
  <c r="E68" i="9"/>
  <c r="D68" i="9"/>
  <c r="C68" i="9"/>
  <c r="B68" i="9"/>
  <c r="R66" i="9"/>
  <c r="P66" i="9"/>
  <c r="G58" i="9"/>
  <c r="F58" i="9"/>
  <c r="E58" i="9"/>
  <c r="D58" i="9"/>
  <c r="C58" i="9"/>
  <c r="B58" i="9"/>
  <c r="R73" i="9"/>
  <c r="P73" i="9"/>
  <c r="G72" i="9"/>
  <c r="F72" i="9"/>
  <c r="E72" i="9"/>
  <c r="D72" i="9"/>
  <c r="C72" i="9"/>
  <c r="B72" i="9"/>
  <c r="R50" i="9"/>
  <c r="P50" i="9"/>
  <c r="G56" i="9"/>
  <c r="F56" i="9"/>
  <c r="E56" i="9"/>
  <c r="D56" i="9"/>
  <c r="C56" i="9"/>
  <c r="B56" i="9"/>
  <c r="R35" i="9"/>
  <c r="P35" i="9"/>
  <c r="G33" i="9"/>
  <c r="F33" i="9"/>
  <c r="E33" i="9"/>
  <c r="D33" i="9"/>
  <c r="C33" i="9"/>
  <c r="B33" i="9"/>
  <c r="R14" i="9"/>
  <c r="P14" i="9"/>
  <c r="G39" i="9"/>
  <c r="F39" i="9"/>
  <c r="E39" i="9"/>
  <c r="D39" i="9"/>
  <c r="C39" i="9"/>
  <c r="B39" i="9"/>
  <c r="R71" i="9"/>
  <c r="P71" i="9"/>
  <c r="G74" i="9"/>
  <c r="F74" i="9"/>
  <c r="E74" i="9"/>
  <c r="D74" i="9"/>
  <c r="C74" i="9"/>
  <c r="B74" i="9"/>
  <c r="R87" i="9"/>
  <c r="P87" i="9"/>
  <c r="G82" i="9"/>
  <c r="F82" i="9"/>
  <c r="E82" i="9"/>
  <c r="D82" i="9"/>
  <c r="C82" i="9"/>
  <c r="B82" i="9"/>
  <c r="R82" i="9"/>
  <c r="P82" i="9"/>
  <c r="G96" i="9"/>
  <c r="F96" i="9"/>
  <c r="E96" i="9"/>
  <c r="D96" i="9"/>
  <c r="C96" i="9"/>
  <c r="B96" i="9"/>
  <c r="R64" i="9"/>
  <c r="P64" i="9"/>
  <c r="G76" i="9"/>
  <c r="F76" i="9"/>
  <c r="E76" i="9"/>
  <c r="D76" i="9"/>
  <c r="C76" i="9"/>
  <c r="B76" i="9"/>
  <c r="R24" i="9"/>
  <c r="P24" i="9"/>
  <c r="G53" i="9"/>
  <c r="F53" i="9"/>
  <c r="E53" i="9"/>
  <c r="D53" i="9"/>
  <c r="C53" i="9"/>
  <c r="B53" i="9"/>
  <c r="R51" i="9"/>
  <c r="P51" i="9"/>
  <c r="G8" i="9"/>
  <c r="F8" i="9"/>
  <c r="E8" i="9"/>
  <c r="D8" i="9"/>
  <c r="C8" i="9"/>
  <c r="B8" i="9"/>
  <c r="R79" i="9"/>
  <c r="P79" i="9"/>
  <c r="G37" i="9"/>
  <c r="F37" i="9"/>
  <c r="E37" i="9"/>
  <c r="D37" i="9"/>
  <c r="C37" i="9"/>
  <c r="B37" i="9"/>
  <c r="R65" i="9"/>
  <c r="P65" i="9"/>
  <c r="G3" i="9"/>
  <c r="F3" i="9"/>
  <c r="E3" i="9"/>
  <c r="D3" i="9"/>
  <c r="C3" i="9"/>
  <c r="B3" i="9"/>
  <c r="R75" i="9"/>
  <c r="P75" i="9"/>
  <c r="G73" i="9"/>
  <c r="F73" i="9"/>
  <c r="E73" i="9"/>
  <c r="D73" i="9"/>
  <c r="C73" i="9"/>
  <c r="B73" i="9"/>
  <c r="R18" i="9"/>
  <c r="P18" i="9"/>
  <c r="G13" i="9"/>
  <c r="F13" i="9"/>
  <c r="E13" i="9"/>
  <c r="D13" i="9"/>
  <c r="C13" i="9"/>
  <c r="B13" i="9"/>
  <c r="R40" i="9"/>
  <c r="P40" i="9"/>
  <c r="G57" i="9"/>
  <c r="F57" i="9"/>
  <c r="E57" i="9"/>
  <c r="D57" i="9"/>
  <c r="C57" i="9"/>
  <c r="B57" i="9"/>
  <c r="R55" i="9"/>
  <c r="P55" i="9"/>
  <c r="G49" i="9"/>
  <c r="F49" i="9"/>
  <c r="E49" i="9"/>
  <c r="D49" i="9"/>
  <c r="C49" i="9"/>
  <c r="B49" i="9"/>
  <c r="R11" i="9"/>
  <c r="P11" i="9"/>
  <c r="G20" i="9"/>
  <c r="F20" i="9"/>
  <c r="E20" i="9"/>
  <c r="D20" i="9"/>
  <c r="C20" i="9"/>
  <c r="B20" i="9"/>
  <c r="R28" i="9"/>
  <c r="P28" i="9"/>
  <c r="G45" i="9"/>
  <c r="F45" i="9"/>
  <c r="E45" i="9"/>
  <c r="D45" i="9"/>
  <c r="C45" i="9"/>
  <c r="B45" i="9"/>
  <c r="R49" i="9"/>
  <c r="P49" i="9"/>
  <c r="G34" i="9"/>
  <c r="F34" i="9"/>
  <c r="E34" i="9"/>
  <c r="D34" i="9"/>
  <c r="C34" i="9"/>
  <c r="B34" i="9"/>
  <c r="R10" i="9"/>
  <c r="P10" i="9"/>
  <c r="G19" i="9"/>
  <c r="F19" i="9"/>
  <c r="E19" i="9"/>
  <c r="D19" i="9"/>
  <c r="C19" i="9"/>
  <c r="B19" i="9"/>
  <c r="R26" i="9"/>
  <c r="P26" i="9"/>
  <c r="G21" i="9"/>
  <c r="F21" i="9"/>
  <c r="E21" i="9"/>
  <c r="D21" i="9"/>
  <c r="C21" i="9"/>
  <c r="B21" i="9"/>
  <c r="R44" i="9"/>
  <c r="P44" i="9"/>
  <c r="G31" i="9"/>
  <c r="F31" i="9"/>
  <c r="E31" i="9"/>
  <c r="D31" i="9"/>
  <c r="C31" i="9"/>
  <c r="B31" i="9"/>
  <c r="R94" i="9"/>
  <c r="P94" i="9"/>
  <c r="G90" i="9"/>
  <c r="F90" i="9"/>
  <c r="E90" i="9"/>
  <c r="D90" i="9"/>
  <c r="C90" i="9"/>
  <c r="B90" i="9"/>
  <c r="R17" i="9"/>
  <c r="P17" i="9"/>
  <c r="G9" i="9"/>
  <c r="F9" i="9"/>
  <c r="E9" i="9"/>
  <c r="D9" i="9"/>
  <c r="C9" i="9"/>
  <c r="B9" i="9"/>
  <c r="R9" i="9"/>
  <c r="P9" i="9"/>
  <c r="G40" i="9"/>
  <c r="F40" i="9"/>
  <c r="E40" i="9"/>
  <c r="D40" i="9"/>
  <c r="C40" i="9"/>
  <c r="B40" i="9"/>
  <c r="R38" i="9"/>
  <c r="P38" i="9"/>
  <c r="G6" i="9"/>
  <c r="F6" i="9"/>
  <c r="E6" i="9"/>
  <c r="D6" i="9"/>
  <c r="C6" i="9"/>
  <c r="B6" i="9"/>
  <c r="R16" i="9"/>
  <c r="P16" i="9"/>
  <c r="G28" i="9"/>
  <c r="F28" i="9"/>
  <c r="E28" i="9"/>
  <c r="D28" i="9"/>
  <c r="C28" i="9"/>
  <c r="B28" i="9"/>
  <c r="R12" i="9"/>
  <c r="P12" i="9"/>
  <c r="G41" i="9"/>
  <c r="F41" i="9"/>
  <c r="E41" i="9"/>
  <c r="D41" i="9"/>
  <c r="C41" i="9"/>
  <c r="B41" i="9"/>
  <c r="H41" i="9" s="1"/>
  <c r="R52" i="9"/>
  <c r="P52" i="9"/>
  <c r="G29" i="9"/>
  <c r="F29" i="9"/>
  <c r="E29" i="9"/>
  <c r="D29" i="9"/>
  <c r="C29" i="9"/>
  <c r="B29" i="9"/>
  <c r="R43" i="9"/>
  <c r="P43" i="9"/>
  <c r="G10" i="9"/>
  <c r="F10" i="9"/>
  <c r="E10" i="9"/>
  <c r="D10" i="9"/>
  <c r="C10" i="9"/>
  <c r="B10" i="9"/>
  <c r="R42" i="9"/>
  <c r="P42" i="9"/>
  <c r="G36" i="9"/>
  <c r="F36" i="9"/>
  <c r="E36" i="9"/>
  <c r="D36" i="9"/>
  <c r="C36" i="9"/>
  <c r="B36" i="9"/>
  <c r="R37" i="9"/>
  <c r="P37" i="9"/>
  <c r="G51" i="9"/>
  <c r="F51" i="9"/>
  <c r="E51" i="9"/>
  <c r="D51" i="9"/>
  <c r="C51" i="9"/>
  <c r="B51" i="9"/>
  <c r="R56" i="9"/>
  <c r="P56" i="9"/>
  <c r="G67" i="9"/>
  <c r="F67" i="9"/>
  <c r="E67" i="9"/>
  <c r="D67" i="9"/>
  <c r="C67" i="9"/>
  <c r="B67" i="9"/>
  <c r="J67" i="9" s="1"/>
  <c r="R39" i="9"/>
  <c r="P39" i="9"/>
  <c r="G32" i="9"/>
  <c r="F32" i="9"/>
  <c r="E32" i="9"/>
  <c r="D32" i="9"/>
  <c r="C32" i="9"/>
  <c r="B32" i="9"/>
  <c r="R92" i="9"/>
  <c r="P92" i="9"/>
  <c r="G89" i="9"/>
  <c r="F89" i="9"/>
  <c r="E89" i="9"/>
  <c r="D89" i="9"/>
  <c r="C89" i="9"/>
  <c r="B89" i="9"/>
  <c r="R95" i="9"/>
  <c r="P95" i="9"/>
  <c r="G93" i="9"/>
  <c r="F93" i="9"/>
  <c r="E93" i="9"/>
  <c r="D93" i="9"/>
  <c r="C93" i="9"/>
  <c r="B93" i="9"/>
  <c r="R30" i="9"/>
  <c r="P30" i="9"/>
  <c r="G50" i="9"/>
  <c r="F50" i="9"/>
  <c r="E50" i="9"/>
  <c r="D50" i="9"/>
  <c r="C50" i="9"/>
  <c r="B50" i="9"/>
  <c r="R34" i="9"/>
  <c r="P34" i="9"/>
  <c r="G30" i="9"/>
  <c r="F30" i="9"/>
  <c r="E30" i="9"/>
  <c r="D30" i="9"/>
  <c r="C30" i="9"/>
  <c r="B30" i="9"/>
  <c r="R97" i="9"/>
  <c r="P97" i="9"/>
  <c r="G94" i="9"/>
  <c r="F94" i="9"/>
  <c r="E94" i="9"/>
  <c r="D94" i="9"/>
  <c r="C94" i="9"/>
  <c r="B94" i="9"/>
  <c r="R41" i="9"/>
  <c r="P41" i="9"/>
  <c r="G66" i="9"/>
  <c r="F66" i="9"/>
  <c r="E66" i="9"/>
  <c r="D66" i="9"/>
  <c r="C66" i="9"/>
  <c r="B66" i="9"/>
  <c r="R32" i="9"/>
  <c r="P32" i="9"/>
  <c r="G52" i="9"/>
  <c r="F52" i="9"/>
  <c r="E52" i="9"/>
  <c r="D52" i="9"/>
  <c r="C52" i="9"/>
  <c r="B52" i="9"/>
  <c r="R4" i="9"/>
  <c r="P4" i="9"/>
  <c r="G48" i="9"/>
  <c r="F48" i="9"/>
  <c r="E48" i="9"/>
  <c r="D48" i="9"/>
  <c r="C48" i="9"/>
  <c r="B48" i="9"/>
  <c r="R13" i="9"/>
  <c r="P13" i="9"/>
  <c r="G7" i="9"/>
  <c r="F7" i="9"/>
  <c r="E7" i="9"/>
  <c r="D7" i="9"/>
  <c r="C7" i="9"/>
  <c r="B7" i="9"/>
  <c r="R19" i="9"/>
  <c r="P19" i="9"/>
  <c r="G5" i="9"/>
  <c r="F5" i="9"/>
  <c r="E5" i="9"/>
  <c r="D5" i="9"/>
  <c r="C5" i="9"/>
  <c r="B5" i="9"/>
  <c r="R6" i="9"/>
  <c r="P6" i="9"/>
  <c r="G11" i="9"/>
  <c r="F11" i="9"/>
  <c r="E11" i="9"/>
  <c r="D11" i="9"/>
  <c r="C11" i="9"/>
  <c r="B11" i="9"/>
  <c r="R77" i="9"/>
  <c r="P77" i="9"/>
  <c r="G78" i="9"/>
  <c r="F78" i="9"/>
  <c r="E78" i="9"/>
  <c r="D78" i="9"/>
  <c r="C78" i="9"/>
  <c r="B78" i="9"/>
  <c r="R7" i="9"/>
  <c r="P7" i="9"/>
  <c r="G18" i="9"/>
  <c r="F18" i="9"/>
  <c r="E18" i="9"/>
  <c r="D18" i="9"/>
  <c r="C18" i="9"/>
  <c r="B18" i="9"/>
  <c r="R78" i="9"/>
  <c r="P78" i="9"/>
  <c r="G79" i="9"/>
  <c r="F79" i="9"/>
  <c r="E79" i="9"/>
  <c r="D79" i="9"/>
  <c r="C79" i="9"/>
  <c r="B79" i="9"/>
  <c r="R89" i="9"/>
  <c r="P89" i="9"/>
  <c r="G92" i="9"/>
  <c r="F92" i="9"/>
  <c r="E92" i="9"/>
  <c r="D92" i="9"/>
  <c r="C92" i="9"/>
  <c r="B92" i="9"/>
  <c r="R5" i="9"/>
  <c r="P5" i="9"/>
  <c r="G2" i="9"/>
  <c r="F2" i="9"/>
  <c r="E2" i="9"/>
  <c r="D2" i="9"/>
  <c r="C2" i="9"/>
  <c r="B2" i="9"/>
  <c r="R48" i="9"/>
  <c r="P48" i="9"/>
  <c r="G24" i="9"/>
  <c r="F24" i="9"/>
  <c r="E24" i="9"/>
  <c r="D24" i="9"/>
  <c r="C24" i="9"/>
  <c r="B24" i="9"/>
  <c r="R90" i="9"/>
  <c r="P90" i="9"/>
  <c r="G88" i="9"/>
  <c r="F88" i="9"/>
  <c r="E88" i="9"/>
  <c r="D88" i="9"/>
  <c r="C88" i="9"/>
  <c r="B88" i="9"/>
  <c r="R72" i="9"/>
  <c r="P72" i="9"/>
  <c r="G71" i="9"/>
  <c r="F71" i="9"/>
  <c r="E71" i="9"/>
  <c r="D71" i="9"/>
  <c r="C71" i="9"/>
  <c r="B71" i="9"/>
  <c r="R80" i="9"/>
  <c r="P80" i="9"/>
  <c r="G80" i="9"/>
  <c r="F80" i="9"/>
  <c r="E80" i="9"/>
  <c r="D80" i="9"/>
  <c r="C80" i="9"/>
  <c r="B80" i="9"/>
  <c r="R88" i="9"/>
  <c r="P88" i="9"/>
  <c r="G84" i="9"/>
  <c r="F84" i="9"/>
  <c r="E84" i="9"/>
  <c r="D84" i="9"/>
  <c r="C84" i="9"/>
  <c r="B84" i="9"/>
  <c r="R99" i="9"/>
  <c r="P99" i="9"/>
  <c r="G95" i="9"/>
  <c r="F95" i="9"/>
  <c r="E95" i="9"/>
  <c r="D95" i="9"/>
  <c r="C95" i="9"/>
  <c r="B95" i="9"/>
  <c r="R84" i="9"/>
  <c r="P84" i="9"/>
  <c r="G100" i="9"/>
  <c r="F100" i="9"/>
  <c r="E100" i="9"/>
  <c r="D100" i="9"/>
  <c r="C100" i="9"/>
  <c r="B100" i="9"/>
  <c r="R31" i="9"/>
  <c r="P31" i="9"/>
  <c r="G27" i="9"/>
  <c r="F27" i="9"/>
  <c r="E27" i="9"/>
  <c r="D27" i="9"/>
  <c r="C27" i="9"/>
  <c r="B27" i="9"/>
  <c r="R96" i="9"/>
  <c r="P96" i="9"/>
  <c r="G91" i="9"/>
  <c r="F91" i="9"/>
  <c r="E91" i="9"/>
  <c r="D91" i="9"/>
  <c r="C91" i="9"/>
  <c r="B91" i="9"/>
  <c r="P81" i="9"/>
  <c r="T81" i="9" s="1"/>
  <c r="G99" i="9"/>
  <c r="F99" i="9"/>
  <c r="E99" i="9"/>
  <c r="D99" i="9"/>
  <c r="C99" i="9"/>
  <c r="B99" i="9"/>
  <c r="R45" i="9"/>
  <c r="P45" i="9"/>
  <c r="G47" i="9"/>
  <c r="F47" i="9"/>
  <c r="E47" i="9"/>
  <c r="D47" i="9"/>
  <c r="C47" i="9"/>
  <c r="B47" i="9"/>
  <c r="R93" i="9"/>
  <c r="P93" i="9"/>
  <c r="G85" i="9"/>
  <c r="F85" i="9"/>
  <c r="E85" i="9"/>
  <c r="D85" i="9"/>
  <c r="C85" i="9"/>
  <c r="B85" i="9"/>
  <c r="R63" i="9"/>
  <c r="P63" i="9"/>
  <c r="G14" i="9"/>
  <c r="F14" i="9"/>
  <c r="E14" i="9"/>
  <c r="D14" i="9"/>
  <c r="C14" i="9"/>
  <c r="B14" i="9"/>
  <c r="H14" i="9" s="1"/>
  <c r="R58" i="9"/>
  <c r="P58" i="9"/>
  <c r="G62" i="9"/>
  <c r="F62" i="9"/>
  <c r="E62" i="9"/>
  <c r="D62" i="9"/>
  <c r="C62" i="9"/>
  <c r="B62" i="9"/>
  <c r="Q102" i="3"/>
  <c r="P102" i="3"/>
  <c r="Q3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2" i="3"/>
  <c r="P3" i="3"/>
  <c r="P4" i="3"/>
  <c r="P5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2" i="3"/>
  <c r="O2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2" i="3"/>
  <c r="K60" i="3"/>
  <c r="J27" i="3"/>
  <c r="J91" i="3"/>
  <c r="G3" i="3"/>
  <c r="G4" i="3"/>
  <c r="G5" i="3"/>
  <c r="G6" i="3"/>
  <c r="G7" i="3"/>
  <c r="G8" i="3"/>
  <c r="G9" i="3"/>
  <c r="G10" i="3"/>
  <c r="G11" i="3"/>
  <c r="J11" i="3" s="1"/>
  <c r="G12" i="3"/>
  <c r="G13" i="3"/>
  <c r="G14" i="3"/>
  <c r="G15" i="3"/>
  <c r="G16" i="3"/>
  <c r="G17" i="3"/>
  <c r="K17" i="3" s="1"/>
  <c r="G18" i="3"/>
  <c r="G19" i="3"/>
  <c r="J19" i="3" s="1"/>
  <c r="G20" i="3"/>
  <c r="G21" i="3"/>
  <c r="G22" i="3"/>
  <c r="G23" i="3"/>
  <c r="G24" i="3"/>
  <c r="G25" i="3"/>
  <c r="K25" i="3" s="1"/>
  <c r="G26" i="3"/>
  <c r="G27" i="3"/>
  <c r="G28" i="3"/>
  <c r="K28" i="3" s="1"/>
  <c r="G29" i="3"/>
  <c r="G30" i="3"/>
  <c r="G31" i="3"/>
  <c r="G32" i="3"/>
  <c r="G33" i="3"/>
  <c r="K33" i="3" s="1"/>
  <c r="G34" i="3"/>
  <c r="G35" i="3"/>
  <c r="J35" i="3" s="1"/>
  <c r="G36" i="3"/>
  <c r="K36" i="3" s="1"/>
  <c r="G37" i="3"/>
  <c r="G38" i="3"/>
  <c r="G39" i="3"/>
  <c r="G40" i="3"/>
  <c r="G41" i="3"/>
  <c r="K41" i="3" s="1"/>
  <c r="G42" i="3"/>
  <c r="G43" i="3"/>
  <c r="G44" i="3"/>
  <c r="K44" i="3" s="1"/>
  <c r="G45" i="3"/>
  <c r="G46" i="3"/>
  <c r="G47" i="3"/>
  <c r="G48" i="3"/>
  <c r="G49" i="3"/>
  <c r="K49" i="3" s="1"/>
  <c r="G50" i="3"/>
  <c r="G51" i="3"/>
  <c r="J51" i="3" s="1"/>
  <c r="G52" i="3"/>
  <c r="K52" i="3" s="1"/>
  <c r="G53" i="3"/>
  <c r="G54" i="3"/>
  <c r="G55" i="3"/>
  <c r="G56" i="3"/>
  <c r="G57" i="3"/>
  <c r="K57" i="3" s="1"/>
  <c r="G58" i="3"/>
  <c r="G59" i="3"/>
  <c r="J59" i="3" s="1"/>
  <c r="G60" i="3"/>
  <c r="G61" i="3"/>
  <c r="G62" i="3"/>
  <c r="G63" i="3"/>
  <c r="G64" i="3"/>
  <c r="G65" i="3"/>
  <c r="K65" i="3" s="1"/>
  <c r="G66" i="3"/>
  <c r="G67" i="3"/>
  <c r="J67" i="3" s="1"/>
  <c r="G68" i="3"/>
  <c r="K68" i="3" s="1"/>
  <c r="G69" i="3"/>
  <c r="G70" i="3"/>
  <c r="G71" i="3"/>
  <c r="G72" i="3"/>
  <c r="G73" i="3"/>
  <c r="K73" i="3" s="1"/>
  <c r="G74" i="3"/>
  <c r="G75" i="3"/>
  <c r="J75" i="3" s="1"/>
  <c r="G76" i="3"/>
  <c r="G77" i="3"/>
  <c r="G78" i="3"/>
  <c r="G79" i="3"/>
  <c r="G80" i="3"/>
  <c r="G81" i="3"/>
  <c r="K81" i="3" s="1"/>
  <c r="G82" i="3"/>
  <c r="G83" i="3"/>
  <c r="J83" i="3" s="1"/>
  <c r="G84" i="3"/>
  <c r="G85" i="3"/>
  <c r="G86" i="3"/>
  <c r="G87" i="3"/>
  <c r="G88" i="3"/>
  <c r="G89" i="3"/>
  <c r="K89" i="3" s="1"/>
  <c r="G90" i="3"/>
  <c r="G91" i="3"/>
  <c r="G92" i="3"/>
  <c r="K92" i="3" s="1"/>
  <c r="G93" i="3"/>
  <c r="G94" i="3"/>
  <c r="G95" i="3"/>
  <c r="G96" i="3"/>
  <c r="G97" i="3"/>
  <c r="K97" i="3" s="1"/>
  <c r="G98" i="3"/>
  <c r="G99" i="3"/>
  <c r="J99" i="3" s="1"/>
  <c r="G100" i="3"/>
  <c r="K100" i="3" s="1"/>
  <c r="G2" i="3"/>
  <c r="F3" i="3"/>
  <c r="F4" i="3"/>
  <c r="F5" i="3"/>
  <c r="F6" i="3"/>
  <c r="F7" i="3"/>
  <c r="K7" i="3" s="1"/>
  <c r="F8" i="3"/>
  <c r="F9" i="3"/>
  <c r="F10" i="3"/>
  <c r="F11" i="3"/>
  <c r="F12" i="3"/>
  <c r="F13" i="3"/>
  <c r="F14" i="3"/>
  <c r="K14" i="3" s="1"/>
  <c r="F15" i="3"/>
  <c r="F16" i="3"/>
  <c r="F17" i="3"/>
  <c r="F18" i="3"/>
  <c r="F19" i="3"/>
  <c r="F20" i="3"/>
  <c r="F21" i="3"/>
  <c r="F22" i="3"/>
  <c r="K22" i="3" s="1"/>
  <c r="F23" i="3"/>
  <c r="F24" i="3"/>
  <c r="F25" i="3"/>
  <c r="F26" i="3"/>
  <c r="F27" i="3"/>
  <c r="F28" i="3"/>
  <c r="F29" i="3"/>
  <c r="F30" i="3"/>
  <c r="K30" i="3" s="1"/>
  <c r="F31" i="3"/>
  <c r="F32" i="3"/>
  <c r="F33" i="3"/>
  <c r="F34" i="3"/>
  <c r="F35" i="3"/>
  <c r="F36" i="3"/>
  <c r="F37" i="3"/>
  <c r="F38" i="3"/>
  <c r="K38" i="3" s="1"/>
  <c r="F39" i="3"/>
  <c r="F40" i="3"/>
  <c r="F41" i="3"/>
  <c r="F42" i="3"/>
  <c r="F43" i="3"/>
  <c r="F44" i="3"/>
  <c r="F45" i="3"/>
  <c r="F46" i="3"/>
  <c r="K46" i="3" s="1"/>
  <c r="F47" i="3"/>
  <c r="F48" i="3"/>
  <c r="F49" i="3"/>
  <c r="F50" i="3"/>
  <c r="F51" i="3"/>
  <c r="F52" i="3"/>
  <c r="F53" i="3"/>
  <c r="F54" i="3"/>
  <c r="K54" i="3" s="1"/>
  <c r="F55" i="3"/>
  <c r="F56" i="3"/>
  <c r="F57" i="3"/>
  <c r="F58" i="3"/>
  <c r="F59" i="3"/>
  <c r="F60" i="3"/>
  <c r="F61" i="3"/>
  <c r="F62" i="3"/>
  <c r="K62" i="3" s="1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2" i="3"/>
  <c r="B3" i="3"/>
  <c r="J3" i="3" s="1"/>
  <c r="B4" i="3"/>
  <c r="B5" i="3"/>
  <c r="J5" i="3" s="1"/>
  <c r="B6" i="3"/>
  <c r="B7" i="3"/>
  <c r="B8" i="3"/>
  <c r="B9" i="3"/>
  <c r="B10" i="3"/>
  <c r="B11" i="3"/>
  <c r="B12" i="3"/>
  <c r="B13" i="3"/>
  <c r="J13" i="3" s="1"/>
  <c r="B14" i="3"/>
  <c r="B15" i="3"/>
  <c r="J15" i="3" s="1"/>
  <c r="B16" i="3"/>
  <c r="B17" i="3"/>
  <c r="B18" i="3"/>
  <c r="B19" i="3"/>
  <c r="B20" i="3"/>
  <c r="B21" i="3"/>
  <c r="J21" i="3" s="1"/>
  <c r="B22" i="3"/>
  <c r="B23" i="3"/>
  <c r="J23" i="3" s="1"/>
  <c r="B24" i="3"/>
  <c r="B25" i="3"/>
  <c r="B26" i="3"/>
  <c r="B27" i="3"/>
  <c r="B28" i="3"/>
  <c r="B29" i="3"/>
  <c r="J29" i="3" s="1"/>
  <c r="B30" i="3"/>
  <c r="B31" i="3"/>
  <c r="J31" i="3" s="1"/>
  <c r="B32" i="3"/>
  <c r="B33" i="3"/>
  <c r="B34" i="3"/>
  <c r="B35" i="3"/>
  <c r="B36" i="3"/>
  <c r="B37" i="3"/>
  <c r="J37" i="3" s="1"/>
  <c r="B38" i="3"/>
  <c r="B39" i="3"/>
  <c r="J39" i="3" s="1"/>
  <c r="B40" i="3"/>
  <c r="B41" i="3"/>
  <c r="B42" i="3"/>
  <c r="B43" i="3"/>
  <c r="B44" i="3"/>
  <c r="B45" i="3"/>
  <c r="J45" i="3" s="1"/>
  <c r="B46" i="3"/>
  <c r="B47" i="3"/>
  <c r="J47" i="3" s="1"/>
  <c r="B48" i="3"/>
  <c r="B49" i="3"/>
  <c r="B50" i="3"/>
  <c r="B51" i="3"/>
  <c r="B52" i="3"/>
  <c r="B53" i="3"/>
  <c r="J53" i="3" s="1"/>
  <c r="B54" i="3"/>
  <c r="B55" i="3"/>
  <c r="J55" i="3" s="1"/>
  <c r="B56" i="3"/>
  <c r="B57" i="3"/>
  <c r="B58" i="3"/>
  <c r="B59" i="3"/>
  <c r="B60" i="3"/>
  <c r="B61" i="3"/>
  <c r="J61" i="3" s="1"/>
  <c r="B62" i="3"/>
  <c r="B63" i="3"/>
  <c r="J63" i="3" s="1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2" i="3"/>
  <c r="G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2" i="5"/>
  <c r="E3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2" i="5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2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2" i="5"/>
  <c r="G101" i="8"/>
  <c r="F101" i="8"/>
  <c r="E101" i="8"/>
  <c r="D101" i="8"/>
  <c r="C101" i="8"/>
  <c r="B101" i="8"/>
  <c r="G100" i="8"/>
  <c r="F100" i="8"/>
  <c r="E100" i="8"/>
  <c r="D100" i="8"/>
  <c r="C100" i="8"/>
  <c r="B100" i="8"/>
  <c r="G99" i="8"/>
  <c r="F99" i="8"/>
  <c r="E99" i="8"/>
  <c r="D99" i="8"/>
  <c r="C99" i="8"/>
  <c r="B99" i="8"/>
  <c r="G98" i="8"/>
  <c r="F98" i="8"/>
  <c r="E98" i="8"/>
  <c r="D98" i="8"/>
  <c r="C98" i="8"/>
  <c r="B98" i="8"/>
  <c r="G97" i="8"/>
  <c r="F97" i="8"/>
  <c r="E97" i="8"/>
  <c r="D97" i="8"/>
  <c r="C97" i="8"/>
  <c r="B97" i="8"/>
  <c r="G96" i="8"/>
  <c r="F96" i="8"/>
  <c r="E96" i="8"/>
  <c r="D96" i="8"/>
  <c r="C96" i="8"/>
  <c r="B96" i="8"/>
  <c r="G95" i="8"/>
  <c r="F95" i="8"/>
  <c r="E95" i="8"/>
  <c r="D95" i="8"/>
  <c r="C95" i="8"/>
  <c r="B95" i="8"/>
  <c r="G94" i="8"/>
  <c r="F94" i="8"/>
  <c r="E94" i="8"/>
  <c r="D94" i="8"/>
  <c r="C94" i="8"/>
  <c r="B94" i="8"/>
  <c r="G93" i="8"/>
  <c r="F93" i="8"/>
  <c r="E93" i="8"/>
  <c r="D93" i="8"/>
  <c r="C93" i="8"/>
  <c r="B93" i="8"/>
  <c r="G92" i="8"/>
  <c r="F92" i="8"/>
  <c r="E92" i="8"/>
  <c r="D92" i="8"/>
  <c r="C92" i="8"/>
  <c r="B92" i="8"/>
  <c r="G91" i="8"/>
  <c r="F91" i="8"/>
  <c r="E91" i="8"/>
  <c r="D91" i="8"/>
  <c r="C91" i="8"/>
  <c r="B91" i="8"/>
  <c r="G90" i="8"/>
  <c r="F90" i="8"/>
  <c r="E90" i="8"/>
  <c r="D90" i="8"/>
  <c r="C90" i="8"/>
  <c r="B90" i="8"/>
  <c r="G89" i="8"/>
  <c r="F89" i="8"/>
  <c r="E89" i="8"/>
  <c r="D89" i="8"/>
  <c r="C89" i="8"/>
  <c r="B89" i="8"/>
  <c r="G88" i="8"/>
  <c r="F88" i="8"/>
  <c r="E88" i="8"/>
  <c r="D88" i="8"/>
  <c r="C88" i="8"/>
  <c r="B88" i="8"/>
  <c r="G87" i="8"/>
  <c r="F87" i="8"/>
  <c r="E87" i="8"/>
  <c r="D87" i="8"/>
  <c r="C87" i="8"/>
  <c r="B87" i="8"/>
  <c r="G86" i="8"/>
  <c r="F86" i="8"/>
  <c r="E86" i="8"/>
  <c r="D86" i="8"/>
  <c r="C86" i="8"/>
  <c r="B86" i="8"/>
  <c r="G85" i="8"/>
  <c r="F85" i="8"/>
  <c r="E85" i="8"/>
  <c r="D85" i="8"/>
  <c r="C85" i="8"/>
  <c r="B85" i="8"/>
  <c r="G84" i="8"/>
  <c r="F84" i="8"/>
  <c r="E84" i="8"/>
  <c r="D84" i="8"/>
  <c r="C84" i="8"/>
  <c r="B84" i="8"/>
  <c r="G83" i="8"/>
  <c r="F83" i="8"/>
  <c r="E83" i="8"/>
  <c r="D83" i="8"/>
  <c r="C83" i="8"/>
  <c r="B83" i="8"/>
  <c r="G82" i="8"/>
  <c r="F82" i="8"/>
  <c r="E82" i="8"/>
  <c r="D82" i="8"/>
  <c r="C82" i="8"/>
  <c r="B82" i="8"/>
  <c r="G81" i="8"/>
  <c r="F81" i="8"/>
  <c r="E81" i="8"/>
  <c r="D81" i="8"/>
  <c r="C81" i="8"/>
  <c r="B81" i="8"/>
  <c r="G80" i="8"/>
  <c r="F80" i="8"/>
  <c r="E80" i="8"/>
  <c r="D80" i="8"/>
  <c r="C80" i="8"/>
  <c r="B80" i="8"/>
  <c r="G79" i="8"/>
  <c r="F79" i="8"/>
  <c r="E79" i="8"/>
  <c r="D79" i="8"/>
  <c r="C79" i="8"/>
  <c r="B79" i="8"/>
  <c r="G78" i="8"/>
  <c r="F78" i="8"/>
  <c r="E78" i="8"/>
  <c r="D78" i="8"/>
  <c r="C78" i="8"/>
  <c r="B78" i="8"/>
  <c r="G77" i="8"/>
  <c r="F77" i="8"/>
  <c r="E77" i="8"/>
  <c r="D77" i="8"/>
  <c r="C77" i="8"/>
  <c r="B77" i="8"/>
  <c r="G76" i="8"/>
  <c r="F76" i="8"/>
  <c r="E76" i="8"/>
  <c r="D76" i="8"/>
  <c r="C76" i="8"/>
  <c r="B76" i="8"/>
  <c r="G75" i="8"/>
  <c r="F75" i="8"/>
  <c r="E75" i="8"/>
  <c r="D75" i="8"/>
  <c r="C75" i="8"/>
  <c r="B75" i="8"/>
  <c r="G74" i="8"/>
  <c r="F74" i="8"/>
  <c r="E74" i="8"/>
  <c r="D74" i="8"/>
  <c r="C74" i="8"/>
  <c r="B74" i="8"/>
  <c r="G73" i="8"/>
  <c r="F73" i="8"/>
  <c r="E73" i="8"/>
  <c r="D73" i="8"/>
  <c r="C73" i="8"/>
  <c r="B73" i="8"/>
  <c r="G72" i="8"/>
  <c r="F72" i="8"/>
  <c r="E72" i="8"/>
  <c r="D72" i="8"/>
  <c r="C72" i="8"/>
  <c r="B72" i="8"/>
  <c r="G71" i="8"/>
  <c r="F71" i="8"/>
  <c r="E71" i="8"/>
  <c r="D71" i="8"/>
  <c r="C71" i="8"/>
  <c r="B71" i="8"/>
  <c r="G70" i="8"/>
  <c r="F70" i="8"/>
  <c r="E70" i="8"/>
  <c r="D70" i="8"/>
  <c r="C70" i="8"/>
  <c r="B70" i="8"/>
  <c r="G69" i="8"/>
  <c r="F69" i="8"/>
  <c r="E69" i="8"/>
  <c r="D69" i="8"/>
  <c r="C69" i="8"/>
  <c r="B69" i="8"/>
  <c r="G68" i="8"/>
  <c r="F68" i="8"/>
  <c r="E68" i="8"/>
  <c r="D68" i="8"/>
  <c r="C68" i="8"/>
  <c r="B68" i="8"/>
  <c r="G67" i="8"/>
  <c r="F67" i="8"/>
  <c r="E67" i="8"/>
  <c r="D67" i="8"/>
  <c r="C67" i="8"/>
  <c r="B67" i="8"/>
  <c r="G66" i="8"/>
  <c r="F66" i="8"/>
  <c r="E66" i="8"/>
  <c r="D66" i="8"/>
  <c r="C66" i="8"/>
  <c r="B66" i="8"/>
  <c r="G65" i="8"/>
  <c r="F65" i="8"/>
  <c r="E65" i="8"/>
  <c r="D65" i="8"/>
  <c r="C65" i="8"/>
  <c r="B65" i="8"/>
  <c r="G64" i="8"/>
  <c r="F64" i="8"/>
  <c r="E64" i="8"/>
  <c r="D64" i="8"/>
  <c r="C64" i="8"/>
  <c r="B64" i="8"/>
  <c r="G63" i="8"/>
  <c r="F63" i="8"/>
  <c r="E63" i="8"/>
  <c r="D63" i="8"/>
  <c r="C63" i="8"/>
  <c r="B63" i="8"/>
  <c r="G62" i="8"/>
  <c r="F62" i="8"/>
  <c r="E62" i="8"/>
  <c r="D62" i="8"/>
  <c r="C62" i="8"/>
  <c r="B62" i="8"/>
  <c r="G61" i="8"/>
  <c r="F61" i="8"/>
  <c r="E61" i="8"/>
  <c r="D61" i="8"/>
  <c r="C61" i="8"/>
  <c r="B61" i="8"/>
  <c r="G60" i="8"/>
  <c r="F60" i="8"/>
  <c r="E60" i="8"/>
  <c r="D60" i="8"/>
  <c r="C60" i="8"/>
  <c r="B60" i="8"/>
  <c r="G59" i="8"/>
  <c r="F59" i="8"/>
  <c r="E59" i="8"/>
  <c r="D59" i="8"/>
  <c r="C59" i="8"/>
  <c r="B59" i="8"/>
  <c r="G58" i="8"/>
  <c r="F58" i="8"/>
  <c r="E58" i="8"/>
  <c r="D58" i="8"/>
  <c r="C58" i="8"/>
  <c r="B58" i="8"/>
  <c r="G57" i="8"/>
  <c r="F57" i="8"/>
  <c r="E57" i="8"/>
  <c r="D57" i="8"/>
  <c r="C57" i="8"/>
  <c r="B57" i="8"/>
  <c r="G56" i="8"/>
  <c r="F56" i="8"/>
  <c r="E56" i="8"/>
  <c r="D56" i="8"/>
  <c r="C56" i="8"/>
  <c r="B56" i="8"/>
  <c r="G55" i="8"/>
  <c r="F55" i="8"/>
  <c r="E55" i="8"/>
  <c r="D55" i="8"/>
  <c r="C55" i="8"/>
  <c r="B55" i="8"/>
  <c r="G54" i="8"/>
  <c r="F54" i="8"/>
  <c r="E54" i="8"/>
  <c r="D54" i="8"/>
  <c r="C54" i="8"/>
  <c r="B54" i="8"/>
  <c r="G53" i="8"/>
  <c r="F53" i="8"/>
  <c r="E53" i="8"/>
  <c r="D53" i="8"/>
  <c r="C53" i="8"/>
  <c r="B53" i="8"/>
  <c r="G52" i="8"/>
  <c r="F52" i="8"/>
  <c r="E52" i="8"/>
  <c r="D52" i="8"/>
  <c r="C52" i="8"/>
  <c r="B52" i="8"/>
  <c r="G51" i="8"/>
  <c r="F51" i="8"/>
  <c r="E51" i="8"/>
  <c r="D51" i="8"/>
  <c r="C51" i="8"/>
  <c r="B51" i="8"/>
  <c r="G50" i="8"/>
  <c r="F50" i="8"/>
  <c r="E50" i="8"/>
  <c r="D50" i="8"/>
  <c r="C50" i="8"/>
  <c r="B50" i="8"/>
  <c r="G49" i="8"/>
  <c r="F49" i="8"/>
  <c r="E49" i="8"/>
  <c r="D49" i="8"/>
  <c r="C49" i="8"/>
  <c r="B49" i="8"/>
  <c r="G48" i="8"/>
  <c r="F48" i="8"/>
  <c r="E48" i="8"/>
  <c r="D48" i="8"/>
  <c r="C48" i="8"/>
  <c r="B48" i="8"/>
  <c r="G47" i="8"/>
  <c r="F47" i="8"/>
  <c r="E47" i="8"/>
  <c r="D47" i="8"/>
  <c r="C47" i="8"/>
  <c r="B47" i="8"/>
  <c r="G46" i="8"/>
  <c r="F46" i="8"/>
  <c r="E46" i="8"/>
  <c r="D46" i="8"/>
  <c r="C46" i="8"/>
  <c r="B46" i="8"/>
  <c r="G45" i="8"/>
  <c r="F45" i="8"/>
  <c r="E45" i="8"/>
  <c r="D45" i="8"/>
  <c r="C45" i="8"/>
  <c r="B45" i="8"/>
  <c r="G44" i="8"/>
  <c r="F44" i="8"/>
  <c r="E44" i="8"/>
  <c r="D44" i="8"/>
  <c r="C44" i="8"/>
  <c r="B44" i="8"/>
  <c r="G43" i="8"/>
  <c r="F43" i="8"/>
  <c r="E43" i="8"/>
  <c r="D43" i="8"/>
  <c r="C43" i="8"/>
  <c r="B43" i="8"/>
  <c r="G42" i="8"/>
  <c r="F42" i="8"/>
  <c r="E42" i="8"/>
  <c r="D42" i="8"/>
  <c r="C42" i="8"/>
  <c r="B42" i="8"/>
  <c r="G41" i="8"/>
  <c r="F41" i="8"/>
  <c r="E41" i="8"/>
  <c r="D41" i="8"/>
  <c r="C41" i="8"/>
  <c r="B41" i="8"/>
  <c r="G40" i="8"/>
  <c r="F40" i="8"/>
  <c r="E40" i="8"/>
  <c r="D40" i="8"/>
  <c r="C40" i="8"/>
  <c r="B40" i="8"/>
  <c r="G39" i="8"/>
  <c r="F39" i="8"/>
  <c r="E39" i="8"/>
  <c r="D39" i="8"/>
  <c r="C39" i="8"/>
  <c r="B39" i="8"/>
  <c r="G38" i="8"/>
  <c r="F38" i="8"/>
  <c r="E38" i="8"/>
  <c r="D38" i="8"/>
  <c r="C38" i="8"/>
  <c r="B38" i="8"/>
  <c r="G37" i="8"/>
  <c r="F37" i="8"/>
  <c r="E37" i="8"/>
  <c r="D37" i="8"/>
  <c r="C37" i="8"/>
  <c r="B37" i="8"/>
  <c r="G36" i="8"/>
  <c r="F36" i="8"/>
  <c r="E36" i="8"/>
  <c r="D36" i="8"/>
  <c r="C36" i="8"/>
  <c r="B36" i="8"/>
  <c r="G35" i="8"/>
  <c r="F35" i="8"/>
  <c r="E35" i="8"/>
  <c r="D35" i="8"/>
  <c r="C35" i="8"/>
  <c r="B35" i="8"/>
  <c r="G34" i="8"/>
  <c r="F34" i="8"/>
  <c r="E34" i="8"/>
  <c r="D34" i="8"/>
  <c r="C34" i="8"/>
  <c r="B34" i="8"/>
  <c r="G33" i="8"/>
  <c r="F33" i="8"/>
  <c r="E33" i="8"/>
  <c r="D33" i="8"/>
  <c r="C33" i="8"/>
  <c r="B33" i="8"/>
  <c r="G32" i="8"/>
  <c r="F32" i="8"/>
  <c r="E32" i="8"/>
  <c r="D32" i="8"/>
  <c r="C32" i="8"/>
  <c r="B32" i="8"/>
  <c r="G31" i="8"/>
  <c r="F31" i="8"/>
  <c r="E31" i="8"/>
  <c r="D31" i="8"/>
  <c r="C31" i="8"/>
  <c r="B31" i="8"/>
  <c r="G30" i="8"/>
  <c r="F30" i="8"/>
  <c r="E30" i="8"/>
  <c r="D30" i="8"/>
  <c r="C30" i="8"/>
  <c r="B30" i="8"/>
  <c r="G29" i="8"/>
  <c r="F29" i="8"/>
  <c r="E29" i="8"/>
  <c r="D29" i="8"/>
  <c r="C29" i="8"/>
  <c r="B29" i="8"/>
  <c r="G28" i="8"/>
  <c r="F28" i="8"/>
  <c r="E28" i="8"/>
  <c r="D28" i="8"/>
  <c r="C28" i="8"/>
  <c r="B28" i="8"/>
  <c r="G27" i="8"/>
  <c r="F27" i="8"/>
  <c r="E27" i="8"/>
  <c r="D27" i="8"/>
  <c r="C27" i="8"/>
  <c r="B27" i="8"/>
  <c r="G26" i="8"/>
  <c r="F26" i="8"/>
  <c r="E26" i="8"/>
  <c r="D26" i="8"/>
  <c r="C26" i="8"/>
  <c r="B26" i="8"/>
  <c r="G25" i="8"/>
  <c r="F25" i="8"/>
  <c r="E25" i="8"/>
  <c r="D25" i="8"/>
  <c r="C25" i="8"/>
  <c r="B25" i="8"/>
  <c r="G24" i="8"/>
  <c r="F24" i="8"/>
  <c r="E24" i="8"/>
  <c r="D24" i="8"/>
  <c r="C24" i="8"/>
  <c r="B24" i="8"/>
  <c r="G23" i="8"/>
  <c r="F23" i="8"/>
  <c r="E23" i="8"/>
  <c r="D23" i="8"/>
  <c r="C23" i="8"/>
  <c r="B23" i="8"/>
  <c r="G22" i="8"/>
  <c r="F22" i="8"/>
  <c r="E22" i="8"/>
  <c r="D22" i="8"/>
  <c r="C22" i="8"/>
  <c r="B22" i="8"/>
  <c r="G21" i="8"/>
  <c r="F21" i="8"/>
  <c r="E21" i="8"/>
  <c r="D21" i="8"/>
  <c r="C21" i="8"/>
  <c r="B21" i="8"/>
  <c r="G20" i="8"/>
  <c r="F20" i="8"/>
  <c r="E20" i="8"/>
  <c r="D20" i="8"/>
  <c r="C20" i="8"/>
  <c r="B20" i="8"/>
  <c r="G19" i="8"/>
  <c r="F19" i="8"/>
  <c r="E19" i="8"/>
  <c r="D19" i="8"/>
  <c r="C19" i="8"/>
  <c r="B19" i="8"/>
  <c r="G18" i="8"/>
  <c r="F18" i="8"/>
  <c r="E18" i="8"/>
  <c r="D18" i="8"/>
  <c r="C18" i="8"/>
  <c r="B18" i="8"/>
  <c r="G17" i="8"/>
  <c r="F17" i="8"/>
  <c r="E17" i="8"/>
  <c r="D17" i="8"/>
  <c r="C17" i="8"/>
  <c r="B17" i="8"/>
  <c r="G16" i="8"/>
  <c r="F16" i="8"/>
  <c r="E16" i="8"/>
  <c r="D16" i="8"/>
  <c r="C16" i="8"/>
  <c r="B16" i="8"/>
  <c r="G15" i="8"/>
  <c r="F15" i="8"/>
  <c r="E15" i="8"/>
  <c r="D15" i="8"/>
  <c r="C15" i="8"/>
  <c r="B15" i="8"/>
  <c r="G14" i="8"/>
  <c r="F14" i="8"/>
  <c r="E14" i="8"/>
  <c r="D14" i="8"/>
  <c r="C14" i="8"/>
  <c r="B14" i="8"/>
  <c r="G13" i="8"/>
  <c r="F13" i="8"/>
  <c r="E13" i="8"/>
  <c r="D13" i="8"/>
  <c r="C13" i="8"/>
  <c r="B13" i="8"/>
  <c r="G12" i="8"/>
  <c r="F12" i="8"/>
  <c r="E12" i="8"/>
  <c r="D12" i="8"/>
  <c r="C12" i="8"/>
  <c r="B12" i="8"/>
  <c r="G11" i="8"/>
  <c r="F11" i="8"/>
  <c r="E11" i="8"/>
  <c r="D11" i="8"/>
  <c r="C11" i="8"/>
  <c r="B11" i="8"/>
  <c r="G10" i="8"/>
  <c r="F10" i="8"/>
  <c r="E10" i="8"/>
  <c r="D10" i="8"/>
  <c r="C10" i="8"/>
  <c r="B10" i="8"/>
  <c r="G9" i="8"/>
  <c r="F9" i="8"/>
  <c r="E9" i="8"/>
  <c r="D9" i="8"/>
  <c r="C9" i="8"/>
  <c r="B9" i="8"/>
  <c r="G8" i="8"/>
  <c r="F8" i="8"/>
  <c r="E8" i="8"/>
  <c r="D8" i="8"/>
  <c r="C8" i="8"/>
  <c r="B8" i="8"/>
  <c r="G7" i="8"/>
  <c r="F7" i="8"/>
  <c r="E7" i="8"/>
  <c r="D7" i="8"/>
  <c r="C7" i="8"/>
  <c r="B7" i="8"/>
  <c r="G6" i="8"/>
  <c r="F6" i="8"/>
  <c r="E6" i="8"/>
  <c r="D6" i="8"/>
  <c r="C6" i="8"/>
  <c r="B6" i="8"/>
  <c r="G5" i="8"/>
  <c r="F5" i="8"/>
  <c r="E5" i="8"/>
  <c r="D5" i="8"/>
  <c r="C5" i="8"/>
  <c r="B5" i="8"/>
  <c r="G4" i="8"/>
  <c r="F4" i="8"/>
  <c r="E4" i="8"/>
  <c r="D4" i="8"/>
  <c r="C4" i="8"/>
  <c r="B4" i="8"/>
  <c r="G3" i="8"/>
  <c r="W3" i="8" s="1"/>
  <c r="F3" i="8"/>
  <c r="V3" i="8" s="1"/>
  <c r="E3" i="8"/>
  <c r="U3" i="8" s="1"/>
  <c r="D3" i="8"/>
  <c r="T3" i="8" s="1"/>
  <c r="C3" i="8"/>
  <c r="S3" i="8" s="1"/>
  <c r="B3" i="8"/>
  <c r="R3" i="8" s="1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L11" i="9" l="1"/>
  <c r="L67" i="9"/>
  <c r="I31" i="9"/>
  <c r="L55" i="9"/>
  <c r="I86" i="9"/>
  <c r="L83" i="9"/>
  <c r="I80" i="9"/>
  <c r="L39" i="9"/>
  <c r="L22" i="9"/>
  <c r="L46" i="9"/>
  <c r="I88" i="9"/>
  <c r="L5" i="9"/>
  <c r="L74" i="9"/>
  <c r="L14" i="9"/>
  <c r="L85" i="9"/>
  <c r="L47" i="9"/>
  <c r="I22" i="9"/>
  <c r="J16" i="9"/>
  <c r="H42" i="9"/>
  <c r="H65" i="9"/>
  <c r="H35" i="9"/>
  <c r="H54" i="9"/>
  <c r="J26" i="9"/>
  <c r="L78" i="9"/>
  <c r="I89" i="9"/>
  <c r="I67" i="9"/>
  <c r="I41" i="9"/>
  <c r="I99" i="9"/>
  <c r="J24" i="9"/>
  <c r="J7" i="9"/>
  <c r="L20" i="9"/>
  <c r="I3" i="9"/>
  <c r="L53" i="9"/>
  <c r="I76" i="9"/>
  <c r="L82" i="9"/>
  <c r="I58" i="9"/>
  <c r="L15" i="9"/>
  <c r="H99" i="9"/>
  <c r="J28" i="9"/>
  <c r="H19" i="9"/>
  <c r="J34" i="9"/>
  <c r="H3" i="9"/>
  <c r="J37" i="9"/>
  <c r="H53" i="9"/>
  <c r="H33" i="9"/>
  <c r="H15" i="9"/>
  <c r="I23" i="9"/>
  <c r="I16" i="9"/>
  <c r="I26" i="9"/>
  <c r="L35" i="9"/>
  <c r="I47" i="9"/>
  <c r="L80" i="9"/>
  <c r="L2" i="9"/>
  <c r="I78" i="9"/>
  <c r="L33" i="9"/>
  <c r="L64" i="9"/>
  <c r="L26" i="9"/>
  <c r="I42" i="9"/>
  <c r="L88" i="9"/>
  <c r="H27" i="9"/>
  <c r="J40" i="9"/>
  <c r="J83" i="9"/>
  <c r="L71" i="9"/>
  <c r="I5" i="9"/>
  <c r="I30" i="9"/>
  <c r="J20" i="9"/>
  <c r="L72" i="9"/>
  <c r="T74" i="9"/>
  <c r="L77" i="9"/>
  <c r="I13" i="9"/>
  <c r="H95" i="9"/>
  <c r="J79" i="9"/>
  <c r="L30" i="9"/>
  <c r="L50" i="9"/>
  <c r="L93" i="9"/>
  <c r="I72" i="9"/>
  <c r="L54" i="9"/>
  <c r="J98" i="9"/>
  <c r="L81" i="9"/>
  <c r="J91" i="9"/>
  <c r="I93" i="9"/>
  <c r="J89" i="9"/>
  <c r="L38" i="9"/>
  <c r="L61" i="9"/>
  <c r="T56" i="9"/>
  <c r="I83" i="9"/>
  <c r="H80" i="9"/>
  <c r="J92" i="9"/>
  <c r="H78" i="9"/>
  <c r="I14" i="9"/>
  <c r="J52" i="9"/>
  <c r="J66" i="9"/>
  <c r="H30" i="9"/>
  <c r="I10" i="9"/>
  <c r="I28" i="9"/>
  <c r="L40" i="9"/>
  <c r="I19" i="9"/>
  <c r="J72" i="9"/>
  <c r="J25" i="9"/>
  <c r="T12" i="9"/>
  <c r="T16" i="9"/>
  <c r="T38" i="9"/>
  <c r="T94" i="9"/>
  <c r="T23" i="9"/>
  <c r="T45" i="9"/>
  <c r="T19" i="9"/>
  <c r="T30" i="9"/>
  <c r="T10" i="9"/>
  <c r="T20" i="9"/>
  <c r="T76" i="9"/>
  <c r="T95" i="9"/>
  <c r="T6" i="9"/>
  <c r="T51" i="9"/>
  <c r="T24" i="9"/>
  <c r="T47" i="9"/>
  <c r="T5" i="9"/>
  <c r="T96" i="9"/>
  <c r="H47" i="9"/>
  <c r="T84" i="9"/>
  <c r="H88" i="9"/>
  <c r="T89" i="9"/>
  <c r="H5" i="9"/>
  <c r="T32" i="9"/>
  <c r="H93" i="9"/>
  <c r="L10" i="9"/>
  <c r="L29" i="9"/>
  <c r="L41" i="9"/>
  <c r="L31" i="9"/>
  <c r="L21" i="9"/>
  <c r="L19" i="9"/>
  <c r="L13" i="9"/>
  <c r="L73" i="9"/>
  <c r="L3" i="9"/>
  <c r="J53" i="9"/>
  <c r="I82" i="9"/>
  <c r="I55" i="9"/>
  <c r="T33" i="9"/>
  <c r="T22" i="9"/>
  <c r="I4" i="9"/>
  <c r="T21" i="9"/>
  <c r="T61" i="9"/>
  <c r="L42" i="9"/>
  <c r="I54" i="9"/>
  <c r="H24" i="9"/>
  <c r="J51" i="9"/>
  <c r="H10" i="9"/>
  <c r="T52" i="9"/>
  <c r="J9" i="9"/>
  <c r="H31" i="9"/>
  <c r="J49" i="9"/>
  <c r="H13" i="9"/>
  <c r="T75" i="9"/>
  <c r="T82" i="9"/>
  <c r="H39" i="9"/>
  <c r="T73" i="9"/>
  <c r="T66" i="9"/>
  <c r="T69" i="9"/>
  <c r="H61" i="9"/>
  <c r="L86" i="9"/>
  <c r="L59" i="9"/>
  <c r="L87" i="9"/>
  <c r="L16" i="9"/>
  <c r="L63" i="9"/>
  <c r="L75" i="9"/>
  <c r="J65" i="9"/>
  <c r="J54" i="9"/>
  <c r="J47" i="9"/>
  <c r="J88" i="9"/>
  <c r="J5" i="9"/>
  <c r="H7" i="9"/>
  <c r="J93" i="9"/>
  <c r="I24" i="9"/>
  <c r="I7" i="9"/>
  <c r="H89" i="9"/>
  <c r="J41" i="9"/>
  <c r="H28" i="9"/>
  <c r="J19" i="9"/>
  <c r="H34" i="9"/>
  <c r="J3" i="9"/>
  <c r="H37" i="9"/>
  <c r="J76" i="9"/>
  <c r="H82" i="9"/>
  <c r="I39" i="9"/>
  <c r="J33" i="9"/>
  <c r="J58" i="9"/>
  <c r="H55" i="9"/>
  <c r="I61" i="9"/>
  <c r="J15" i="9"/>
  <c r="T67" i="9"/>
  <c r="T91" i="9"/>
  <c r="H87" i="9"/>
  <c r="J23" i="9"/>
  <c r="H16" i="9"/>
  <c r="T15" i="9"/>
  <c r="H75" i="9"/>
  <c r="J42" i="9"/>
  <c r="T29" i="9"/>
  <c r="T100" i="9"/>
  <c r="L65" i="9"/>
  <c r="L44" i="9"/>
  <c r="L25" i="9"/>
  <c r="H91" i="9"/>
  <c r="L24" i="9"/>
  <c r="H92" i="9"/>
  <c r="L7" i="9"/>
  <c r="H52" i="9"/>
  <c r="I34" i="9"/>
  <c r="I37" i="9"/>
  <c r="J39" i="9"/>
  <c r="J61" i="9"/>
  <c r="J4" i="9"/>
  <c r="H86" i="9"/>
  <c r="I87" i="9"/>
  <c r="H60" i="9"/>
  <c r="I75" i="9"/>
  <c r="H12" i="9"/>
  <c r="H25" i="9"/>
  <c r="J81" i="9"/>
  <c r="I91" i="9"/>
  <c r="I27" i="9"/>
  <c r="I95" i="9"/>
  <c r="I92" i="9"/>
  <c r="I79" i="9"/>
  <c r="I52" i="9"/>
  <c r="I66" i="9"/>
  <c r="L89" i="9"/>
  <c r="L32" i="9"/>
  <c r="H67" i="9"/>
  <c r="L28" i="9"/>
  <c r="H40" i="9"/>
  <c r="L34" i="9"/>
  <c r="H20" i="9"/>
  <c r="L37" i="9"/>
  <c r="I33" i="9"/>
  <c r="I15" i="9"/>
  <c r="J87" i="9"/>
  <c r="I60" i="9"/>
  <c r="J75" i="9"/>
  <c r="I12" i="9"/>
  <c r="I25" i="9"/>
  <c r="L91" i="9"/>
  <c r="L92" i="9"/>
  <c r="L52" i="9"/>
  <c r="I51" i="9"/>
  <c r="I40" i="9"/>
  <c r="I9" i="9"/>
  <c r="I20" i="9"/>
  <c r="I49" i="9"/>
  <c r="I53" i="9"/>
  <c r="H72" i="9"/>
  <c r="H22" i="9"/>
  <c r="L60" i="9"/>
  <c r="H83" i="9"/>
  <c r="L12" i="9"/>
  <c r="H26" i="9"/>
  <c r="I35" i="9"/>
  <c r="T13" i="9"/>
  <c r="T4" i="9"/>
  <c r="T65" i="9"/>
  <c r="T48" i="9"/>
  <c r="T93" i="9"/>
  <c r="T88" i="9"/>
  <c r="T80" i="9"/>
  <c r="T39" i="9"/>
  <c r="T14" i="9"/>
  <c r="T57" i="9"/>
  <c r="T86" i="9"/>
  <c r="T28" i="9"/>
  <c r="T90" i="9"/>
  <c r="T9" i="9"/>
  <c r="T50" i="9"/>
  <c r="T36" i="9"/>
  <c r="T2" i="9"/>
  <c r="T26" i="9"/>
  <c r="T11" i="9"/>
  <c r="T87" i="9"/>
  <c r="T54" i="9"/>
  <c r="T40" i="9"/>
  <c r="T18" i="9"/>
  <c r="T72" i="9"/>
  <c r="T42" i="9"/>
  <c r="T43" i="9"/>
  <c r="T35" i="9"/>
  <c r="T3" i="9"/>
  <c r="T85" i="9"/>
  <c r="T70" i="9"/>
  <c r="T7" i="9"/>
  <c r="T77" i="9"/>
  <c r="T49" i="9"/>
  <c r="T71" i="9"/>
  <c r="T59" i="9"/>
  <c r="T46" i="9"/>
  <c r="T44" i="9"/>
  <c r="T92" i="9"/>
  <c r="T53" i="9"/>
  <c r="T27" i="9"/>
  <c r="T58" i="9"/>
  <c r="T63" i="9"/>
  <c r="T97" i="9"/>
  <c r="T34" i="9"/>
  <c r="T79" i="9"/>
  <c r="T60" i="9"/>
  <c r="T68" i="9"/>
  <c r="T25" i="9"/>
  <c r="T83" i="9"/>
  <c r="H18" i="9"/>
  <c r="L18" i="9"/>
  <c r="J18" i="9"/>
  <c r="I18" i="9"/>
  <c r="L48" i="9"/>
  <c r="L36" i="9"/>
  <c r="J36" i="9"/>
  <c r="I36" i="9"/>
  <c r="H36" i="9"/>
  <c r="L6" i="9"/>
  <c r="L57" i="9"/>
  <c r="H57" i="9"/>
  <c r="J57" i="9"/>
  <c r="I57" i="9"/>
  <c r="L8" i="9"/>
  <c r="L68" i="9"/>
  <c r="J68" i="9"/>
  <c r="I68" i="9"/>
  <c r="H68" i="9"/>
  <c r="L17" i="9"/>
  <c r="T62" i="9"/>
  <c r="J10" i="9"/>
  <c r="J13" i="9"/>
  <c r="J55" i="9"/>
  <c r="L97" i="9"/>
  <c r="J97" i="9"/>
  <c r="I97" i="9"/>
  <c r="H97" i="9"/>
  <c r="L62" i="9"/>
  <c r="H62" i="9"/>
  <c r="J62" i="9"/>
  <c r="I62" i="9"/>
  <c r="J78" i="9"/>
  <c r="J14" i="9"/>
  <c r="T78" i="9"/>
  <c r="T37" i="9"/>
  <c r="T55" i="9"/>
  <c r="L43" i="9"/>
  <c r="J43" i="9"/>
  <c r="I43" i="9"/>
  <c r="H43" i="9"/>
  <c r="H81" i="9"/>
  <c r="H100" i="9"/>
  <c r="I100" i="9"/>
  <c r="H84" i="9"/>
  <c r="L84" i="9"/>
  <c r="J84" i="9"/>
  <c r="I84" i="9"/>
  <c r="H94" i="9"/>
  <c r="L94" i="9"/>
  <c r="J94" i="9"/>
  <c r="I94" i="9"/>
  <c r="L90" i="9"/>
  <c r="J90" i="9"/>
  <c r="I90" i="9"/>
  <c r="H90" i="9"/>
  <c r="L45" i="9"/>
  <c r="L96" i="9"/>
  <c r="J96" i="9"/>
  <c r="I96" i="9"/>
  <c r="H96" i="9"/>
  <c r="L56" i="9"/>
  <c r="L69" i="9"/>
  <c r="J69" i="9"/>
  <c r="I69" i="9"/>
  <c r="H69" i="9"/>
  <c r="T98" i="9"/>
  <c r="T31" i="9"/>
  <c r="J80" i="9"/>
  <c r="J31" i="9"/>
  <c r="J82" i="9"/>
  <c r="J86" i="9"/>
  <c r="R102" i="9"/>
  <c r="J30" i="9"/>
  <c r="T99" i="9"/>
  <c r="T41" i="9"/>
  <c r="T17" i="9"/>
  <c r="T64" i="9"/>
  <c r="T8" i="9"/>
  <c r="L70" i="9"/>
  <c r="J70" i="9"/>
  <c r="I70" i="9"/>
  <c r="H70" i="9"/>
  <c r="J27" i="9"/>
  <c r="J95" i="9"/>
  <c r="L27" i="9"/>
  <c r="L95" i="9"/>
  <c r="L79" i="9"/>
  <c r="L66" i="9"/>
  <c r="L51" i="9"/>
  <c r="L9" i="9"/>
  <c r="L49" i="9"/>
  <c r="L76" i="9"/>
  <c r="L58" i="9"/>
  <c r="L4" i="9"/>
  <c r="J60" i="9"/>
  <c r="L23" i="9"/>
  <c r="J12" i="9"/>
  <c r="I65" i="9"/>
  <c r="J35" i="9"/>
  <c r="L98" i="9"/>
  <c r="I81" i="9"/>
  <c r="H2" i="9"/>
  <c r="H48" i="9"/>
  <c r="H56" i="9"/>
  <c r="H17" i="9"/>
  <c r="H46" i="9"/>
  <c r="H64" i="9"/>
  <c r="H77" i="9"/>
  <c r="H32" i="9"/>
  <c r="H6" i="9"/>
  <c r="H45" i="9"/>
  <c r="H8" i="9"/>
  <c r="H85" i="9"/>
  <c r="H71" i="9"/>
  <c r="I2" i="9"/>
  <c r="H11" i="9"/>
  <c r="I48" i="9"/>
  <c r="H50" i="9"/>
  <c r="I32" i="9"/>
  <c r="H29" i="9"/>
  <c r="I6" i="9"/>
  <c r="H21" i="9"/>
  <c r="I45" i="9"/>
  <c r="H73" i="9"/>
  <c r="I8" i="9"/>
  <c r="H74" i="9"/>
  <c r="I56" i="9"/>
  <c r="H38" i="9"/>
  <c r="I17" i="9"/>
  <c r="H59" i="9"/>
  <c r="I46" i="9"/>
  <c r="H63" i="9"/>
  <c r="I64" i="9"/>
  <c r="H44" i="9"/>
  <c r="I77" i="9"/>
  <c r="I85" i="9"/>
  <c r="I71" i="9"/>
  <c r="J2" i="9"/>
  <c r="H79" i="9"/>
  <c r="I11" i="9"/>
  <c r="J48" i="9"/>
  <c r="H66" i="9"/>
  <c r="I50" i="9"/>
  <c r="J32" i="9"/>
  <c r="H51" i="9"/>
  <c r="I29" i="9"/>
  <c r="J6" i="9"/>
  <c r="H9" i="9"/>
  <c r="I21" i="9"/>
  <c r="J45" i="9"/>
  <c r="H49" i="9"/>
  <c r="I73" i="9"/>
  <c r="J8" i="9"/>
  <c r="H76" i="9"/>
  <c r="I74" i="9"/>
  <c r="J56" i="9"/>
  <c r="H58" i="9"/>
  <c r="I38" i="9"/>
  <c r="J17" i="9"/>
  <c r="H4" i="9"/>
  <c r="I59" i="9"/>
  <c r="J46" i="9"/>
  <c r="H23" i="9"/>
  <c r="I63" i="9"/>
  <c r="J64" i="9"/>
  <c r="I44" i="9"/>
  <c r="J77" i="9"/>
  <c r="H98" i="9"/>
  <c r="J85" i="9"/>
  <c r="J71" i="9"/>
  <c r="J11" i="9"/>
  <c r="J50" i="9"/>
  <c r="J29" i="9"/>
  <c r="J21" i="9"/>
  <c r="J73" i="9"/>
  <c r="J74" i="9"/>
  <c r="J38" i="9"/>
  <c r="J59" i="9"/>
  <c r="J63" i="9"/>
  <c r="J44" i="9"/>
  <c r="I98" i="9"/>
  <c r="K98" i="3"/>
  <c r="K90" i="3"/>
  <c r="K82" i="3"/>
  <c r="K74" i="3"/>
  <c r="K66" i="3"/>
  <c r="K58" i="3"/>
  <c r="K50" i="3"/>
  <c r="K42" i="3"/>
  <c r="K34" i="3"/>
  <c r="K26" i="3"/>
  <c r="K18" i="3"/>
  <c r="K10" i="3"/>
  <c r="K96" i="3"/>
  <c r="K88" i="3"/>
  <c r="K80" i="3"/>
  <c r="K72" i="3"/>
  <c r="K64" i="3"/>
  <c r="K56" i="3"/>
  <c r="K48" i="3"/>
  <c r="K40" i="3"/>
  <c r="K32" i="3"/>
  <c r="K24" i="3"/>
  <c r="K16" i="3"/>
  <c r="K8" i="3"/>
  <c r="K95" i="3"/>
  <c r="K87" i="3"/>
  <c r="K79" i="3"/>
  <c r="K71" i="3"/>
  <c r="K63" i="3"/>
  <c r="K55" i="3"/>
  <c r="K47" i="3"/>
  <c r="K39" i="3"/>
  <c r="K31" i="3"/>
  <c r="K23" i="3"/>
  <c r="K15" i="3"/>
  <c r="J7" i="3"/>
  <c r="K94" i="3"/>
  <c r="K86" i="3"/>
  <c r="K78" i="3"/>
  <c r="K70" i="3"/>
  <c r="J62" i="3"/>
  <c r="J54" i="3"/>
  <c r="J46" i="3"/>
  <c r="J38" i="3"/>
  <c r="J30" i="3"/>
  <c r="J22" i="3"/>
  <c r="J14" i="3"/>
  <c r="K2" i="3"/>
  <c r="K93" i="3"/>
  <c r="K85" i="3"/>
  <c r="K77" i="3"/>
  <c r="K69" i="3"/>
  <c r="K61" i="3"/>
  <c r="K53" i="3"/>
  <c r="K45" i="3"/>
  <c r="K37" i="3"/>
  <c r="K29" i="3"/>
  <c r="K21" i="3"/>
  <c r="K13" i="3"/>
  <c r="K5" i="3"/>
  <c r="J100" i="3"/>
  <c r="J92" i="3"/>
  <c r="J84" i="3"/>
  <c r="J76" i="3"/>
  <c r="J68" i="3"/>
  <c r="J60" i="3"/>
  <c r="J52" i="3"/>
  <c r="J44" i="3"/>
  <c r="J36" i="3"/>
  <c r="J28" i="3"/>
  <c r="J20" i="3"/>
  <c r="J12" i="3"/>
  <c r="K4" i="3"/>
  <c r="K84" i="3"/>
  <c r="K20" i="3"/>
  <c r="K99" i="3"/>
  <c r="K91" i="3"/>
  <c r="K83" i="3"/>
  <c r="K75" i="3"/>
  <c r="K67" i="3"/>
  <c r="K59" i="3"/>
  <c r="K51" i="3"/>
  <c r="K43" i="3"/>
  <c r="K35" i="3"/>
  <c r="K27" i="3"/>
  <c r="K19" i="3"/>
  <c r="K11" i="3"/>
  <c r="K3" i="3"/>
  <c r="J43" i="3"/>
  <c r="K76" i="3"/>
  <c r="K12" i="3"/>
  <c r="J98" i="3"/>
  <c r="J90" i="3"/>
  <c r="J82" i="3"/>
  <c r="J74" i="3"/>
  <c r="J66" i="3"/>
  <c r="J58" i="3"/>
  <c r="J50" i="3"/>
  <c r="J42" i="3"/>
  <c r="J34" i="3"/>
  <c r="J26" i="3"/>
  <c r="J18" i="3"/>
  <c r="J10" i="3"/>
  <c r="J97" i="3"/>
  <c r="J89" i="3"/>
  <c r="J81" i="3"/>
  <c r="J73" i="3"/>
  <c r="J65" i="3"/>
  <c r="J57" i="3"/>
  <c r="J49" i="3"/>
  <c r="J41" i="3"/>
  <c r="J33" i="3"/>
  <c r="J25" i="3"/>
  <c r="J17" i="3"/>
  <c r="J8" i="3"/>
  <c r="J96" i="3"/>
  <c r="J88" i="3"/>
  <c r="J80" i="3"/>
  <c r="J72" i="3"/>
  <c r="J64" i="3"/>
  <c r="J56" i="3"/>
  <c r="J48" i="3"/>
  <c r="J40" i="3"/>
  <c r="J32" i="3"/>
  <c r="J24" i="3"/>
  <c r="J16" i="3"/>
  <c r="J95" i="3"/>
  <c r="J87" i="3"/>
  <c r="J79" i="3"/>
  <c r="J71" i="3"/>
  <c r="J94" i="3"/>
  <c r="J86" i="3"/>
  <c r="J78" i="3"/>
  <c r="J70" i="3"/>
  <c r="J4" i="3"/>
  <c r="J2" i="3"/>
  <c r="J93" i="3"/>
  <c r="J85" i="3"/>
  <c r="J77" i="3"/>
  <c r="J69" i="3"/>
  <c r="T102" i="9" l="1"/>
</calcChain>
</file>

<file path=xl/sharedStrings.xml><?xml version="1.0" encoding="utf-8"?>
<sst xmlns="http://schemas.openxmlformats.org/spreadsheetml/2006/main" count="960" uniqueCount="138">
  <si>
    <t>Langfristet gæld pr. indbygger</t>
  </si>
  <si>
    <t>2021</t>
  </si>
  <si>
    <t>2022</t>
  </si>
  <si>
    <t>2023</t>
  </si>
  <si>
    <t>2024</t>
  </si>
  <si>
    <t>2025</t>
  </si>
  <si>
    <t>Hele landet</t>
  </si>
  <si>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</si>
  <si>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</si>
  <si>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</si>
  <si>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</si>
  <si>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</si>
  <si>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</si>
  <si>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</si>
  <si>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</si>
  <si>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</si>
  <si>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</si>
  <si>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</si>
  <si>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</si>
  <si>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</si>
  <si>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</si>
  <si>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</si>
  <si>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</si>
  <si>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</si>
  <si>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</si>
  <si>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</si>
  <si>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</si>
  <si>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</si>
  <si>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</si>
  <si>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</si>
  <si>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</si>
  <si>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</si>
  <si>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</si>
  <si>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</si>
  <si>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</si>
  <si>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</si>
  <si>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</si>
  <si>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</si>
  <si>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</si>
  <si>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</si>
  <si>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</si>
  <si>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</si>
  <si>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</si>
  <si>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</si>
  <si>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</si>
  <si>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</si>
  <si>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</si>
  <si>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</si>
  <si>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</si>
  <si>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</si>
  <si>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</si>
  <si>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</si>
  <si>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</si>
  <si>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</si>
  <si>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</si>
  <si>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</si>
  <si>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</si>
  <si>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</si>
  <si>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</si>
  <si>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</si>
  <si>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</si>
  <si>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</si>
  <si>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</si>
  <si>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</si>
  <si>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</si>
  <si>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</si>
  <si>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</si>
  <si>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</si>
  <si>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</si>
  <si>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</si>
  <si>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</si>
  <si>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</si>
  <si>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</si>
  <si>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</si>
  <si>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</si>
  <si>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</si>
  <si>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</si>
  <si>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</si>
  <si>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</si>
  <si>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</si>
  <si>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</si>
  <si>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</si>
  <si>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</si>
  <si>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</si>
  <si>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</si>
  <si>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</si>
  <si>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</si>
  <si>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</si>
  <si>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</si>
  <si>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</si>
  <si>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</si>
  <si>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</si>
  <si>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</si>
  <si>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</si>
  <si>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</si>
  <si>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</si>
  <si>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</si>
  <si>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</si>
  <si>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</si>
  <si>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</si>
  <si>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</si>
  <si>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</si>
  <si>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</si>
  <si>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</si>
  <si>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</si>
  <si>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>Kommune</t>
  </si>
  <si>
    <t>2025 pr. indbygger</t>
  </si>
  <si>
    <t>2024 pr. indbygger</t>
  </si>
  <si>
    <t>2023 pr. indbygger</t>
  </si>
  <si>
    <t>2022 pr. indbygger</t>
  </si>
  <si>
    <t>2021 pr. indbygger</t>
  </si>
  <si>
    <t>2020 pr. indbygger</t>
  </si>
  <si>
    <t>Christiansø</t>
  </si>
  <si>
    <t>I alt</t>
  </si>
  <si>
    <t>Alder i alt</t>
  </si>
  <si>
    <t>2026K1</t>
  </si>
  <si>
    <t>2025K1</t>
  </si>
  <si>
    <t>2024K1</t>
  </si>
  <si>
    <t>2023K1</t>
  </si>
  <si>
    <t>2022K1</t>
  </si>
  <si>
    <t>2021K1</t>
  </si>
  <si>
    <t>Enhed: Antal</t>
  </si>
  <si>
    <t>Befolkningen den 1. i kvartalet efter civilstand, alder, køn, område og tid</t>
  </si>
  <si>
    <t>Data bliver ikke revideret. Senere rettelser kan dog forekomme, hvis der opdages fejl i data eller databehandlingen. Disse rettelser vil slå igennem i statistikken som enten ekstraordinære rettelser eller i forbindelse med planlagte opdateringer af statistikken. Se alle ændringer i tabellerne siden december 2020 vedrørende budgetter og årsregnskaber for kommuner og regioner i Statistikdokumentationen under &amp;quot;Præcision og pålidelighed&amp;quot; (Praksis for revisioner): https://www.dst.dk/da/Statistik/dokumentation/statistikdokumentation/budgetter-og-aarsregnskaber-for-kommuner-og-regioner/praecision-og-paalidelighed  
 Beregnet værdi: Subtotal 
  Sum (værdi nr. 1 + 2 + 3 + 4 + 5 + 6 + 7 + 8 + 9 + 10 + 11 + 12 + 13 + 14) for variablen funktion. Udelad oprindelige værdier</t>
  </si>
  <si>
    <t xml:space="preserve">Data bliver ikke revideret. Senere rettelser kan dog forekomme, hvis der opdages fejl i data eller databehandlingen. Disse rettelser vil slå igennem i statistikken som enten ekstraordinære rettelser eller i forbindelse med planlagte opdateringer af statistikken. Se alle ændringer i tabellerne siden december 2020 vedrørende budgetter og årsregnskaber for kommuner og regioner i Statistikdokumentationen under &amp;quot;Præcision og pålidelighed&amp;quot; (Praksis for revisioner): https://www.dst.dk/da/Statistik/dokumentation/statistikdokumentation/budgetter-og-aarsregnskaber-for-kommuner-og-regioner/praecision-og-paalidelighed </t>
  </si>
  <si>
    <t>2020</t>
  </si>
  <si>
    <t>Enhed: 1.000 kr.</t>
  </si>
  <si>
    <t>Kommunernes balancer efter område og tid</t>
  </si>
  <si>
    <t>pl 2020</t>
  </si>
  <si>
    <t>pl 2021</t>
  </si>
  <si>
    <t>pl 2022</t>
  </si>
  <si>
    <t>pl 2023</t>
  </si>
  <si>
    <t>pl 2024</t>
  </si>
  <si>
    <t>pl2025</t>
  </si>
  <si>
    <t>pct udvikling 2020 til 2025</t>
  </si>
  <si>
    <t>pct udvikling 2024 til 2025</t>
  </si>
  <si>
    <t>udvikling 2020 til 2025</t>
  </si>
  <si>
    <t>udvikling 2024 til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</si>
</sst>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1" fontId="0" fillId="0" borderId="0" xfId="0" applyNumberFormat="1"/>
    <xf numFmtId="0" fontId="3" fillId="0" borderId="0" xfId="0" applyFont="1"/>
    <xf numFmtId="1" fontId="0" fillId="0" borderId="0" xfId="0" applyNumberFormat="1" applyAlignment="1">
      <alignment horizontal="right"/>
    </xf>
    <xf numFmtId="164" fontId="0" fillId="0" borderId="0" xfId="1" applyNumberFormat="1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left"/>
    </xf>
    <xf numFmtId="164" fontId="0" fillId="0" borderId="0" xfId="0" applyNumberForma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/>
    <xf numFmtId="1" fontId="0" fillId="0" borderId="0" xfId="1" applyNumberFormat="1" applyFont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iv\Desktop\Data\Langfristet%20g&#230;ld%20-%20PL.xlsx" TargetMode="External"/><Relationship Id="rId1" Type="http://schemas.openxmlformats.org/officeDocument/2006/relationships/externalLinkPath" Target="Langfristet%20g&#230;ld%20-%20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"/>
      <sheetName val="NGLK"/>
      <sheetName val="REGK4"/>
      <sheetName val="FOLK1A"/>
      <sheetName val="Økonomiaftaler"/>
    </sheetNames>
    <sheetDataSet>
      <sheetData sheetId="0"/>
      <sheetData sheetId="1"/>
      <sheetData sheetId="2">
        <row r="3">
          <cell r="B3" t="str">
            <v>2020</v>
          </cell>
          <cell r="C3" t="str">
            <v>2021</v>
          </cell>
          <cell r="D3" t="str">
            <v>2022</v>
          </cell>
          <cell r="E3" t="str">
            <v>2023</v>
          </cell>
          <cell r="F3" t="str">
            <v>2024</v>
          </cell>
          <cell r="G3" t="str">
            <v>2025</v>
          </cell>
        </row>
        <row r="4">
          <cell r="A4" t="str">
            <v>Hele landet</v>
          </cell>
          <cell r="B4">
            <v>-81275244</v>
          </cell>
          <cell r="C4">
            <v>-81182911</v>
          </cell>
          <cell r="D4">
            <v>-80018932</v>
          </cell>
          <cell r="E4">
            <v>-79564668</v>
          </cell>
          <cell r="F4">
            <v>-78366376</v>
          </cell>
          <cell r="G4">
            <v>-74498960</v>
          </cell>
        </row>
        <row r="5">
          <cell r="A5" t="str">
            <v>København</v>
          </cell>
          <cell r="B5">
            <v>-2768584</v>
          </cell>
          <cell r="C5">
            <v>-2674890</v>
          </cell>
          <cell r="D5">
            <v>-2620045</v>
          </cell>
          <cell r="E5">
            <v>-2538748</v>
          </cell>
          <cell r="F5">
            <v>-2423153</v>
          </cell>
          <cell r="G5">
            <v>-1834158</v>
          </cell>
        </row>
        <row r="6">
          <cell r="A6" t="str">
            <v>Frederiksberg</v>
          </cell>
          <cell r="B6">
            <v>-1505626</v>
          </cell>
          <cell r="C6">
            <v>-1674366</v>
          </cell>
          <cell r="D6">
            <v>-1862495</v>
          </cell>
          <cell r="E6">
            <v>-2134065</v>
          </cell>
          <cell r="F6">
            <v>-2072117</v>
          </cell>
          <cell r="G6">
            <v>-2167656</v>
          </cell>
        </row>
        <row r="7">
          <cell r="A7" t="str">
            <v>Dragør</v>
          </cell>
          <cell r="B7">
            <v>-275400</v>
          </cell>
          <cell r="C7">
            <v>-262999</v>
          </cell>
          <cell r="D7">
            <v>-250570</v>
          </cell>
          <cell r="E7">
            <v>-242468</v>
          </cell>
          <cell r="F7">
            <v>-238421</v>
          </cell>
          <cell r="G7">
            <v>-221254</v>
          </cell>
        </row>
        <row r="8">
          <cell r="A8" t="str">
            <v>Tårnby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9">
          <cell r="A9" t="str">
            <v>Albertslund</v>
          </cell>
          <cell r="B9">
            <v>-715561</v>
          </cell>
          <cell r="C9">
            <v>-755772</v>
          </cell>
          <cell r="D9">
            <v>-759577</v>
          </cell>
          <cell r="E9">
            <v>-774747</v>
          </cell>
          <cell r="F9">
            <v>-941777</v>
          </cell>
          <cell r="G9">
            <v>-979884</v>
          </cell>
        </row>
        <row r="10">
          <cell r="A10" t="str">
            <v>Ballerup</v>
          </cell>
          <cell r="B10">
            <v>-586003</v>
          </cell>
          <cell r="C10">
            <v>-565684</v>
          </cell>
          <cell r="D10">
            <v>-551945</v>
          </cell>
          <cell r="E10">
            <v>-531513</v>
          </cell>
          <cell r="F10">
            <v>-485218</v>
          </cell>
          <cell r="G10">
            <v>-460302</v>
          </cell>
        </row>
        <row r="11">
          <cell r="A11" t="str">
            <v>Brøndby</v>
          </cell>
          <cell r="B11">
            <v>-167580</v>
          </cell>
          <cell r="C11">
            <v>-155117</v>
          </cell>
          <cell r="D11">
            <v>-143356</v>
          </cell>
          <cell r="E11">
            <v>-135039</v>
          </cell>
          <cell r="F11">
            <v>-122830</v>
          </cell>
          <cell r="G11">
            <v>-120042</v>
          </cell>
        </row>
        <row r="12">
          <cell r="A12" t="str">
            <v>Gentofte</v>
          </cell>
          <cell r="B12">
            <v>-1872400</v>
          </cell>
          <cell r="C12">
            <v>-1925514</v>
          </cell>
          <cell r="D12">
            <v>-1977139</v>
          </cell>
          <cell r="E12">
            <v>-2130058</v>
          </cell>
          <cell r="F12">
            <v>-2547834</v>
          </cell>
          <cell r="G12">
            <v>-2742493</v>
          </cell>
        </row>
        <row r="13">
          <cell r="A13" t="str">
            <v>Gladsaxe</v>
          </cell>
          <cell r="B13">
            <v>-1219963</v>
          </cell>
          <cell r="C13">
            <v>-1211415</v>
          </cell>
          <cell r="D13">
            <v>-1109689</v>
          </cell>
          <cell r="E13">
            <v>-1149801</v>
          </cell>
          <cell r="F13">
            <v>-1235330</v>
          </cell>
          <cell r="G13">
            <v>-1328673</v>
          </cell>
        </row>
        <row r="14">
          <cell r="A14" t="str">
            <v>Glostrup</v>
          </cell>
          <cell r="B14">
            <v>-203013</v>
          </cell>
          <cell r="C14">
            <v>-250351</v>
          </cell>
          <cell r="D14">
            <v>-245703</v>
          </cell>
          <cell r="E14">
            <v>-244479</v>
          </cell>
          <cell r="F14">
            <v>-244358</v>
          </cell>
          <cell r="G14">
            <v>-237613</v>
          </cell>
        </row>
        <row r="15">
          <cell r="A15" t="str">
            <v>Herlev</v>
          </cell>
          <cell r="B15">
            <v>-311187</v>
          </cell>
          <cell r="C15">
            <v>-338086</v>
          </cell>
          <cell r="D15">
            <v>-346512</v>
          </cell>
          <cell r="E15">
            <v>-373773</v>
          </cell>
          <cell r="F15">
            <v>-374625</v>
          </cell>
          <cell r="G15">
            <v>-357793</v>
          </cell>
        </row>
        <row r="16">
          <cell r="A16" t="str">
            <v>Hvidovre</v>
          </cell>
          <cell r="B16">
            <v>-469749</v>
          </cell>
          <cell r="C16">
            <v>-474351</v>
          </cell>
          <cell r="D16">
            <v>-483841</v>
          </cell>
          <cell r="E16">
            <v>-512963</v>
          </cell>
          <cell r="F16">
            <v>-525759</v>
          </cell>
          <cell r="G16">
            <v>-520305</v>
          </cell>
        </row>
        <row r="17">
          <cell r="A17" t="str">
            <v>Høje-Taastrup</v>
          </cell>
          <cell r="B17">
            <v>-630488</v>
          </cell>
          <cell r="C17">
            <v>-612381</v>
          </cell>
          <cell r="D17">
            <v>-597537</v>
          </cell>
          <cell r="E17">
            <v>-597537</v>
          </cell>
          <cell r="F17">
            <v>-532714</v>
          </cell>
          <cell r="G17">
            <v>-482926</v>
          </cell>
        </row>
        <row r="18">
          <cell r="A18" t="str">
            <v>Ishøj</v>
          </cell>
          <cell r="B18">
            <v>-549997</v>
          </cell>
          <cell r="C18">
            <v>-512201</v>
          </cell>
          <cell r="D18">
            <v>-464516</v>
          </cell>
          <cell r="E18">
            <v>-383698</v>
          </cell>
          <cell r="F18">
            <v>-272301</v>
          </cell>
          <cell r="G18">
            <v>-139101</v>
          </cell>
        </row>
        <row r="19">
          <cell r="A19" t="str">
            <v>Lyngby-Taarbæk</v>
          </cell>
          <cell r="B19">
            <v>-423903</v>
          </cell>
          <cell r="C19">
            <v>-409538</v>
          </cell>
          <cell r="D19">
            <v>-407322</v>
          </cell>
          <cell r="E19">
            <v>-445012</v>
          </cell>
          <cell r="F19">
            <v>-477239</v>
          </cell>
          <cell r="G19">
            <v>-463702</v>
          </cell>
        </row>
        <row r="20">
          <cell r="A20" t="str">
            <v>Rødovre</v>
          </cell>
          <cell r="B20">
            <v>-700289</v>
          </cell>
          <cell r="C20">
            <v>-838962</v>
          </cell>
          <cell r="D20">
            <v>-816901</v>
          </cell>
          <cell r="E20">
            <v>-860145</v>
          </cell>
          <cell r="F20">
            <v>-879354</v>
          </cell>
          <cell r="G20">
            <v>-922698</v>
          </cell>
        </row>
        <row r="21">
          <cell r="A21" t="str">
            <v>Vallensbæk</v>
          </cell>
          <cell r="B21">
            <v>-378999</v>
          </cell>
          <cell r="C21">
            <v>-384866</v>
          </cell>
          <cell r="D21">
            <v>-367535</v>
          </cell>
          <cell r="E21">
            <v>-344368</v>
          </cell>
          <cell r="F21">
            <v>-324877</v>
          </cell>
          <cell r="G21">
            <v>-294223</v>
          </cell>
        </row>
        <row r="22">
          <cell r="A22" t="str">
            <v>Allerød</v>
          </cell>
          <cell r="B22">
            <v>-270381</v>
          </cell>
          <cell r="C22">
            <v>-264324</v>
          </cell>
          <cell r="D22">
            <v>-308173</v>
          </cell>
          <cell r="E22">
            <v>-313532</v>
          </cell>
          <cell r="F22">
            <v>-319873</v>
          </cell>
          <cell r="G22">
            <v>-315037</v>
          </cell>
        </row>
        <row r="23">
          <cell r="A23" t="str">
            <v>Egedal</v>
          </cell>
          <cell r="B23">
            <v>-999905</v>
          </cell>
          <cell r="C23">
            <v>-571931</v>
          </cell>
          <cell r="D23">
            <v>-598754</v>
          </cell>
          <cell r="E23">
            <v>-634346</v>
          </cell>
          <cell r="F23">
            <v>-634077</v>
          </cell>
          <cell r="G23">
            <v>-614109</v>
          </cell>
        </row>
        <row r="24">
          <cell r="A24" t="str">
            <v>Fredensborg</v>
          </cell>
          <cell r="B24">
            <v>-345354</v>
          </cell>
          <cell r="C24">
            <v>-289354</v>
          </cell>
          <cell r="D24">
            <v>-228382</v>
          </cell>
          <cell r="E24">
            <v>-174305</v>
          </cell>
          <cell r="F24">
            <v>-185734</v>
          </cell>
          <cell r="G24">
            <v>-168411</v>
          </cell>
        </row>
        <row r="25">
          <cell r="A25" t="str">
            <v>Frederikssund</v>
          </cell>
          <cell r="B25">
            <v>-756765</v>
          </cell>
          <cell r="C25">
            <v>-640448</v>
          </cell>
          <cell r="D25">
            <v>-607291</v>
          </cell>
          <cell r="E25">
            <v>-578247</v>
          </cell>
          <cell r="F25">
            <v>-509376</v>
          </cell>
          <cell r="G25">
            <v>-455248</v>
          </cell>
        </row>
        <row r="26">
          <cell r="A26" t="str">
            <v>Furesø</v>
          </cell>
          <cell r="B26">
            <v>-2504814</v>
          </cell>
          <cell r="C26">
            <v>-2438238</v>
          </cell>
          <cell r="D26">
            <v>-2372814</v>
          </cell>
          <cell r="E26">
            <v>-2316738</v>
          </cell>
          <cell r="F26">
            <v>-2271992</v>
          </cell>
          <cell r="G26">
            <v>-2195194</v>
          </cell>
        </row>
        <row r="27">
          <cell r="A27" t="str">
            <v>Gribskov</v>
          </cell>
          <cell r="B27">
            <v>-742668</v>
          </cell>
          <cell r="C27">
            <v>-707343</v>
          </cell>
          <cell r="D27">
            <v>-692257</v>
          </cell>
          <cell r="E27">
            <v>-741208</v>
          </cell>
          <cell r="F27">
            <v>-686537</v>
          </cell>
          <cell r="G27">
            <v>-625520</v>
          </cell>
        </row>
        <row r="28">
          <cell r="A28" t="str">
            <v>Halsnæs</v>
          </cell>
          <cell r="B28">
            <v>-800558</v>
          </cell>
          <cell r="C28">
            <v>-823802</v>
          </cell>
          <cell r="D28">
            <v>-806206</v>
          </cell>
          <cell r="E28">
            <v>-789939</v>
          </cell>
          <cell r="F28">
            <v>-771965</v>
          </cell>
          <cell r="G28">
            <v>-720653</v>
          </cell>
        </row>
        <row r="29">
          <cell r="A29" t="str">
            <v>Helsingør</v>
          </cell>
          <cell r="B29">
            <v>-525893</v>
          </cell>
          <cell r="C29">
            <v>-504660</v>
          </cell>
          <cell r="D29">
            <v>-531687</v>
          </cell>
          <cell r="E29">
            <v>-948427</v>
          </cell>
          <cell r="F29">
            <v>-916211</v>
          </cell>
          <cell r="G29">
            <v>-869423</v>
          </cell>
        </row>
        <row r="30">
          <cell r="A30" t="str">
            <v>Hillerød</v>
          </cell>
          <cell r="B30">
            <v>-583953</v>
          </cell>
          <cell r="C30">
            <v>-601178</v>
          </cell>
          <cell r="D30">
            <v>-523308</v>
          </cell>
          <cell r="E30">
            <v>-478571</v>
          </cell>
          <cell r="F30">
            <v>-466996</v>
          </cell>
          <cell r="G30">
            <v>-463277</v>
          </cell>
        </row>
        <row r="31">
          <cell r="A31" t="str">
            <v>Hørsholm</v>
          </cell>
          <cell r="B31">
            <v>-387776</v>
          </cell>
          <cell r="C31">
            <v>-328531</v>
          </cell>
          <cell r="D31">
            <v>-355025</v>
          </cell>
          <cell r="E31">
            <v>-372933</v>
          </cell>
          <cell r="F31">
            <v>-373098</v>
          </cell>
          <cell r="G31">
            <v>-333367</v>
          </cell>
        </row>
        <row r="32">
          <cell r="A32" t="str">
            <v>Rudersdal</v>
          </cell>
          <cell r="B32">
            <v>-970081</v>
          </cell>
          <cell r="C32">
            <v>-1185668</v>
          </cell>
          <cell r="D32">
            <v>-1228755</v>
          </cell>
          <cell r="E32">
            <v>-1295686</v>
          </cell>
          <cell r="F32">
            <v>-1255037</v>
          </cell>
          <cell r="G32">
            <v>-1251993</v>
          </cell>
        </row>
        <row r="33">
          <cell r="A33" t="str">
            <v>Bornholm</v>
          </cell>
          <cell r="B33">
            <v>-600598</v>
          </cell>
          <cell r="C33">
            <v>-587518</v>
          </cell>
          <cell r="D33">
            <v>-582817</v>
          </cell>
          <cell r="E33">
            <v>-574717</v>
          </cell>
          <cell r="F33">
            <v>-616428</v>
          </cell>
          <cell r="G33">
            <v>-618702</v>
          </cell>
        </row>
        <row r="34">
          <cell r="A34" t="str">
            <v>Greve</v>
          </cell>
          <cell r="B34">
            <v>-732703</v>
          </cell>
          <cell r="C34">
            <v>-693562</v>
          </cell>
          <cell r="D34">
            <v>-660192</v>
          </cell>
          <cell r="E34">
            <v>-638990</v>
          </cell>
          <cell r="F34">
            <v>-614437</v>
          </cell>
          <cell r="G34">
            <v>-579536</v>
          </cell>
        </row>
        <row r="35">
          <cell r="A35" t="str">
            <v>Køge</v>
          </cell>
          <cell r="B35">
            <v>-1038470</v>
          </cell>
          <cell r="C35">
            <v>-1110860</v>
          </cell>
          <cell r="D35">
            <v>-1110630</v>
          </cell>
          <cell r="E35">
            <v>-1088806</v>
          </cell>
          <cell r="F35">
            <v>-1095226</v>
          </cell>
          <cell r="G35">
            <v>-1094477</v>
          </cell>
        </row>
        <row r="36">
          <cell r="A36" t="str">
            <v>Lejre</v>
          </cell>
          <cell r="B36">
            <v>-546446</v>
          </cell>
          <cell r="C36">
            <v>-521181</v>
          </cell>
          <cell r="D36">
            <v>-591879</v>
          </cell>
          <cell r="E36">
            <v>-559338</v>
          </cell>
          <cell r="F36">
            <v>-525821</v>
          </cell>
          <cell r="G36">
            <v>-489047</v>
          </cell>
        </row>
        <row r="37">
          <cell r="A37" t="str">
            <v>Roskilde</v>
          </cell>
          <cell r="B37">
            <v>-1408996</v>
          </cell>
          <cell r="C37">
            <v>-1415138</v>
          </cell>
          <cell r="D37">
            <v>-1417527</v>
          </cell>
          <cell r="E37">
            <v>-1436976</v>
          </cell>
          <cell r="F37">
            <v>-1323493</v>
          </cell>
          <cell r="G37">
            <v>-1123551</v>
          </cell>
        </row>
        <row r="38">
          <cell r="A38" t="str">
            <v>Solrød</v>
          </cell>
          <cell r="B38">
            <v>-299576</v>
          </cell>
          <cell r="C38">
            <v>-280707</v>
          </cell>
          <cell r="D38">
            <v>-260126</v>
          </cell>
          <cell r="E38">
            <v>-237665</v>
          </cell>
          <cell r="F38">
            <v>-217895</v>
          </cell>
          <cell r="G38">
            <v>-199865</v>
          </cell>
        </row>
        <row r="39">
          <cell r="A39" t="str">
            <v>Faxe</v>
          </cell>
          <cell r="B39">
            <v>-364819</v>
          </cell>
          <cell r="C39">
            <v>-336864</v>
          </cell>
          <cell r="D39">
            <v>-313505</v>
          </cell>
          <cell r="E39">
            <v>-311768</v>
          </cell>
          <cell r="F39">
            <v>-274571</v>
          </cell>
          <cell r="G39">
            <v>-272873</v>
          </cell>
        </row>
        <row r="40">
          <cell r="A40" t="str">
            <v>Guldborgsund</v>
          </cell>
          <cell r="B40">
            <v>-1481035</v>
          </cell>
          <cell r="C40">
            <v>-1395580</v>
          </cell>
          <cell r="D40">
            <v>-1326080</v>
          </cell>
          <cell r="E40">
            <v>-1240317</v>
          </cell>
          <cell r="F40">
            <v>-1159817</v>
          </cell>
          <cell r="G40">
            <v>-1163953</v>
          </cell>
        </row>
        <row r="41">
          <cell r="A41" t="str">
            <v>Holbæk</v>
          </cell>
          <cell r="B41">
            <v>-1313360</v>
          </cell>
          <cell r="C41">
            <v>-1223496</v>
          </cell>
          <cell r="D41">
            <v>-1200963</v>
          </cell>
          <cell r="E41">
            <v>-1146627</v>
          </cell>
          <cell r="F41">
            <v>-1068478</v>
          </cell>
          <cell r="G41">
            <v>-986075</v>
          </cell>
        </row>
        <row r="42">
          <cell r="A42" t="str">
            <v>Kalundborg</v>
          </cell>
          <cell r="B42">
            <v>-361865</v>
          </cell>
          <cell r="C42">
            <v>-310695</v>
          </cell>
          <cell r="D42">
            <v>-260758</v>
          </cell>
          <cell r="E42">
            <v>-210067</v>
          </cell>
          <cell r="F42">
            <v>-198705</v>
          </cell>
          <cell r="G42">
            <v>-182940</v>
          </cell>
        </row>
        <row r="43">
          <cell r="A43" t="str">
            <v>Lolland</v>
          </cell>
          <cell r="B43">
            <v>-1112836</v>
          </cell>
          <cell r="C43">
            <v>-1121453</v>
          </cell>
          <cell r="D43">
            <v>-1035527</v>
          </cell>
          <cell r="E43">
            <v>-928930</v>
          </cell>
          <cell r="F43">
            <v>-927560</v>
          </cell>
          <cell r="G43">
            <v>-838469</v>
          </cell>
        </row>
        <row r="44">
          <cell r="A44" t="str">
            <v>Næstved</v>
          </cell>
          <cell r="B44">
            <v>-1453562</v>
          </cell>
          <cell r="C44">
            <v>-1287962</v>
          </cell>
          <cell r="D44">
            <v>-1165626</v>
          </cell>
          <cell r="E44">
            <v>-1054164</v>
          </cell>
          <cell r="F44">
            <v>-975449</v>
          </cell>
          <cell r="G44">
            <v>-892121</v>
          </cell>
        </row>
        <row r="45">
          <cell r="A45" t="str">
            <v>Odsherred</v>
          </cell>
          <cell r="B45">
            <v>-592377</v>
          </cell>
          <cell r="C45">
            <v>-588233</v>
          </cell>
          <cell r="D45">
            <v>-582019</v>
          </cell>
          <cell r="E45">
            <v>-596087</v>
          </cell>
          <cell r="F45">
            <v>-515337</v>
          </cell>
          <cell r="G45">
            <v>-720105</v>
          </cell>
        </row>
        <row r="46">
          <cell r="A46" t="str">
            <v>Ringsted</v>
          </cell>
          <cell r="B46">
            <v>-407438</v>
          </cell>
          <cell r="C46">
            <v>-425045</v>
          </cell>
          <cell r="D46">
            <v>-397076</v>
          </cell>
          <cell r="E46">
            <v>-369284</v>
          </cell>
          <cell r="F46">
            <v>-335860</v>
          </cell>
          <cell r="G46">
            <v>-310266</v>
          </cell>
        </row>
        <row r="47">
          <cell r="A47" t="str">
            <v>Slagelse</v>
          </cell>
          <cell r="B47">
            <v>-1332549</v>
          </cell>
          <cell r="C47">
            <v>-1230783</v>
          </cell>
          <cell r="D47">
            <v>-1230309</v>
          </cell>
          <cell r="E47">
            <v>-1203116</v>
          </cell>
          <cell r="F47">
            <v>-1032057</v>
          </cell>
          <cell r="G47">
            <v>-944526</v>
          </cell>
        </row>
        <row r="48">
          <cell r="A48" t="str">
            <v>Sorø</v>
          </cell>
          <cell r="B48">
            <v>-690788</v>
          </cell>
          <cell r="C48">
            <v>-638617</v>
          </cell>
          <cell r="D48">
            <v>-600119</v>
          </cell>
          <cell r="E48">
            <v>-567066</v>
          </cell>
          <cell r="F48">
            <v>-517154</v>
          </cell>
          <cell r="G48">
            <v>-470876</v>
          </cell>
        </row>
        <row r="49">
          <cell r="A49" t="str">
            <v>Stevns</v>
          </cell>
          <cell r="B49">
            <v>-283148</v>
          </cell>
          <cell r="C49">
            <v>-260719</v>
          </cell>
          <cell r="D49">
            <v>-238874</v>
          </cell>
          <cell r="E49">
            <v>-230339</v>
          </cell>
          <cell r="F49">
            <v>-221538</v>
          </cell>
          <cell r="G49">
            <v>-213161</v>
          </cell>
        </row>
        <row r="50">
          <cell r="A50" t="str">
            <v>Vordingborg</v>
          </cell>
          <cell r="B50">
            <v>-973088</v>
          </cell>
          <cell r="C50">
            <v>-941063</v>
          </cell>
          <cell r="D50">
            <v>-940918</v>
          </cell>
          <cell r="E50">
            <v>-920373</v>
          </cell>
          <cell r="F50">
            <v>-862288</v>
          </cell>
          <cell r="G50">
            <v>-768192</v>
          </cell>
        </row>
        <row r="51">
          <cell r="A51" t="str">
            <v>Assens</v>
          </cell>
          <cell r="B51">
            <v>-810990</v>
          </cell>
          <cell r="C51">
            <v>-747820</v>
          </cell>
          <cell r="D51">
            <v>-716534</v>
          </cell>
          <cell r="E51">
            <v>-648785</v>
          </cell>
          <cell r="F51">
            <v>-579871</v>
          </cell>
          <cell r="G51">
            <v>-531062</v>
          </cell>
        </row>
        <row r="52">
          <cell r="A52" t="str">
            <v>Faaborg-Midtfyn</v>
          </cell>
          <cell r="B52">
            <v>-467480</v>
          </cell>
          <cell r="C52">
            <v>-447156</v>
          </cell>
          <cell r="D52">
            <v>-444242</v>
          </cell>
          <cell r="E52">
            <v>-444242</v>
          </cell>
          <cell r="F52">
            <v>-402839</v>
          </cell>
          <cell r="G52">
            <v>-393459</v>
          </cell>
        </row>
        <row r="53">
          <cell r="A53" t="str">
            <v>Kerteminde</v>
          </cell>
          <cell r="B53">
            <v>-493763</v>
          </cell>
          <cell r="C53">
            <v>-479928</v>
          </cell>
          <cell r="D53">
            <v>-499736</v>
          </cell>
          <cell r="E53">
            <v>-472153</v>
          </cell>
          <cell r="F53">
            <v>-455273</v>
          </cell>
          <cell r="G53">
            <v>-415129</v>
          </cell>
        </row>
        <row r="54">
          <cell r="A54" t="str">
            <v>Langeland</v>
          </cell>
          <cell r="B54">
            <v>-209143</v>
          </cell>
          <cell r="C54">
            <v>-190823</v>
          </cell>
          <cell r="D54">
            <v>-175793</v>
          </cell>
          <cell r="E54">
            <v>-170511</v>
          </cell>
          <cell r="F54">
            <v>-160669</v>
          </cell>
          <cell r="G54">
            <v>-141412</v>
          </cell>
        </row>
        <row r="55">
          <cell r="A55" t="str">
            <v>Middelfart</v>
          </cell>
          <cell r="B55">
            <v>-513858</v>
          </cell>
          <cell r="C55">
            <v>-521030</v>
          </cell>
          <cell r="D55">
            <v>-488237</v>
          </cell>
          <cell r="E55">
            <v>-583776</v>
          </cell>
          <cell r="F55">
            <v>-528930</v>
          </cell>
          <cell r="G55">
            <v>-505861</v>
          </cell>
        </row>
        <row r="56">
          <cell r="A56" t="str">
            <v>Nordfyns</v>
          </cell>
          <cell r="B56">
            <v>-166855</v>
          </cell>
          <cell r="C56">
            <v>-149909</v>
          </cell>
          <cell r="D56">
            <v>-150095</v>
          </cell>
          <cell r="E56">
            <v>-132753</v>
          </cell>
          <cell r="F56">
            <v>-115484</v>
          </cell>
          <cell r="G56">
            <v>-98772</v>
          </cell>
        </row>
        <row r="57">
          <cell r="A57" t="str">
            <v>Nyborg</v>
          </cell>
          <cell r="B57">
            <v>-20468</v>
          </cell>
          <cell r="C57">
            <v>-18813</v>
          </cell>
          <cell r="D57">
            <v>-17215</v>
          </cell>
          <cell r="E57">
            <v>-17215</v>
          </cell>
          <cell r="F57">
            <v>-14086</v>
          </cell>
          <cell r="G57">
            <v>-12477</v>
          </cell>
        </row>
        <row r="58">
          <cell r="A58" t="str">
            <v>Odense</v>
          </cell>
          <cell r="B58">
            <v>-1484326</v>
          </cell>
          <cell r="C58">
            <v>-1500122</v>
          </cell>
          <cell r="D58">
            <v>-1471333</v>
          </cell>
          <cell r="E58">
            <v>-1423172</v>
          </cell>
          <cell r="F58">
            <v>-1347238</v>
          </cell>
          <cell r="G58">
            <v>-894599</v>
          </cell>
        </row>
        <row r="59">
          <cell r="A59" t="str">
            <v>Svendborg</v>
          </cell>
          <cell r="B59">
            <v>-1276235</v>
          </cell>
          <cell r="C59">
            <v>-1322884</v>
          </cell>
          <cell r="D59">
            <v>-1295319</v>
          </cell>
          <cell r="E59">
            <v>-1218165</v>
          </cell>
          <cell r="F59">
            <v>-1198487</v>
          </cell>
          <cell r="G59">
            <v>-1107690</v>
          </cell>
        </row>
        <row r="60">
          <cell r="A60" t="str">
            <v>Ærø</v>
          </cell>
          <cell r="B60">
            <v>-284456</v>
          </cell>
          <cell r="C60">
            <v>-313355</v>
          </cell>
          <cell r="D60">
            <v>-307685</v>
          </cell>
          <cell r="E60">
            <v>-310318</v>
          </cell>
          <cell r="F60">
            <v>-302537</v>
          </cell>
          <cell r="G60">
            <v>-301613</v>
          </cell>
        </row>
        <row r="61">
          <cell r="A61" t="str">
            <v>Billund</v>
          </cell>
          <cell r="B61">
            <v>-99816</v>
          </cell>
          <cell r="C61">
            <v>-105162</v>
          </cell>
          <cell r="D61">
            <v>-99949</v>
          </cell>
          <cell r="E61">
            <v>-97500</v>
          </cell>
          <cell r="F61">
            <v>-91405</v>
          </cell>
          <cell r="G61">
            <v>-85355</v>
          </cell>
        </row>
        <row r="62">
          <cell r="A62" t="str">
            <v>Esbjerg</v>
          </cell>
          <cell r="B62">
            <v>-1712991</v>
          </cell>
          <cell r="C62">
            <v>-1790916</v>
          </cell>
          <cell r="D62">
            <v>-1853771</v>
          </cell>
          <cell r="E62">
            <v>-1820673</v>
          </cell>
          <cell r="F62">
            <v>-1801216</v>
          </cell>
          <cell r="G62">
            <v>-1921211</v>
          </cell>
        </row>
        <row r="63">
          <cell r="A63" t="str">
            <v>Fanø</v>
          </cell>
          <cell r="B63">
            <v>-63138</v>
          </cell>
          <cell r="C63">
            <v>-66523</v>
          </cell>
          <cell r="D63">
            <v>-68272</v>
          </cell>
          <cell r="E63">
            <v>-73121</v>
          </cell>
          <cell r="F63">
            <v>-69487</v>
          </cell>
          <cell r="G63">
            <v>-65807</v>
          </cell>
        </row>
        <row r="64">
          <cell r="A64" t="str">
            <v>Fredericia</v>
          </cell>
          <cell r="B64">
            <v>-1300292</v>
          </cell>
          <cell r="C64">
            <v>-1377189</v>
          </cell>
          <cell r="D64">
            <v>-1298719</v>
          </cell>
          <cell r="E64">
            <v>-1221744</v>
          </cell>
          <cell r="F64">
            <v>-1178386</v>
          </cell>
          <cell r="G64">
            <v>-1095190</v>
          </cell>
        </row>
        <row r="65">
          <cell r="A65" t="str">
            <v>Haderslev</v>
          </cell>
          <cell r="B65">
            <v>-800024</v>
          </cell>
          <cell r="C65">
            <v>-789938</v>
          </cell>
          <cell r="D65">
            <v>-728967</v>
          </cell>
          <cell r="E65">
            <v>-728967</v>
          </cell>
          <cell r="F65">
            <v>-652983</v>
          </cell>
          <cell r="G65">
            <v>-613999</v>
          </cell>
        </row>
        <row r="66">
          <cell r="A66" t="str">
            <v>Kolding</v>
          </cell>
          <cell r="B66">
            <v>-1422634</v>
          </cell>
          <cell r="C66">
            <v>-1441084</v>
          </cell>
          <cell r="D66">
            <v>-1362649</v>
          </cell>
          <cell r="E66">
            <v>-1253712</v>
          </cell>
          <cell r="F66">
            <v>-1181915</v>
          </cell>
          <cell r="G66">
            <v>-1242860</v>
          </cell>
        </row>
        <row r="67">
          <cell r="A67" t="str">
            <v>Sønderborg</v>
          </cell>
          <cell r="B67">
            <v>-1267379</v>
          </cell>
          <cell r="C67">
            <v>-1257578</v>
          </cell>
          <cell r="D67">
            <v>-1424043</v>
          </cell>
          <cell r="E67">
            <v>-1341260</v>
          </cell>
          <cell r="F67">
            <v>-1266533</v>
          </cell>
          <cell r="G67">
            <v>-1197572</v>
          </cell>
        </row>
        <row r="68">
          <cell r="A68" t="str">
            <v>Tønder</v>
          </cell>
          <cell r="B68">
            <v>-457219</v>
          </cell>
          <cell r="C68">
            <v>-447973</v>
          </cell>
          <cell r="D68">
            <v>-444107</v>
          </cell>
          <cell r="E68">
            <v>-426725</v>
          </cell>
          <cell r="F68">
            <v>-406832</v>
          </cell>
          <cell r="G68">
            <v>-383060</v>
          </cell>
        </row>
        <row r="69">
          <cell r="A69" t="str">
            <v>Varde</v>
          </cell>
          <cell r="B69">
            <v>-714136</v>
          </cell>
          <cell r="C69">
            <v>-743414</v>
          </cell>
          <cell r="D69">
            <v>-795549</v>
          </cell>
          <cell r="E69">
            <v>-763101</v>
          </cell>
          <cell r="F69">
            <v>-734912</v>
          </cell>
          <cell r="G69">
            <v>-692804</v>
          </cell>
        </row>
        <row r="70">
          <cell r="A70" t="str">
            <v>Vejen</v>
          </cell>
          <cell r="B70">
            <v>-525629</v>
          </cell>
          <cell r="C70">
            <v>-567169</v>
          </cell>
          <cell r="D70">
            <v>-573640</v>
          </cell>
          <cell r="E70">
            <v>-553501</v>
          </cell>
          <cell r="F70">
            <v>-528311</v>
          </cell>
          <cell r="G70">
            <v>-500588</v>
          </cell>
        </row>
        <row r="71">
          <cell r="A71" t="str">
            <v>Vejle</v>
          </cell>
          <cell r="B71">
            <v>-1444681</v>
          </cell>
          <cell r="C71">
            <v>-1357839</v>
          </cell>
          <cell r="D71">
            <v>-1330138</v>
          </cell>
          <cell r="E71">
            <v>-1318357</v>
          </cell>
          <cell r="F71">
            <v>-1356453</v>
          </cell>
          <cell r="G71">
            <v>-1259907</v>
          </cell>
        </row>
        <row r="72">
          <cell r="A72" t="str">
            <v>Aabenraa</v>
          </cell>
          <cell r="B72">
            <v>-787035</v>
          </cell>
          <cell r="C72">
            <v>-778308</v>
          </cell>
          <cell r="D72">
            <v>-751996</v>
          </cell>
          <cell r="E72">
            <v>-779562</v>
          </cell>
          <cell r="F72">
            <v>-746499</v>
          </cell>
          <cell r="G72">
            <v>-714336</v>
          </cell>
        </row>
        <row r="73">
          <cell r="A73" t="str">
            <v>Favrskov</v>
          </cell>
          <cell r="B73">
            <v>-597800</v>
          </cell>
          <cell r="C73">
            <v>-572952</v>
          </cell>
          <cell r="D73">
            <v>-526555</v>
          </cell>
          <cell r="E73">
            <v>-485557</v>
          </cell>
          <cell r="F73">
            <v>-461821</v>
          </cell>
          <cell r="G73">
            <v>-438558</v>
          </cell>
        </row>
        <row r="74">
          <cell r="A74" t="str">
            <v>Hedensted</v>
          </cell>
          <cell r="B74">
            <v>-518078</v>
          </cell>
          <cell r="C74">
            <v>-466111</v>
          </cell>
          <cell r="D74">
            <v>-447909</v>
          </cell>
          <cell r="E74">
            <v>-422804</v>
          </cell>
          <cell r="F74">
            <v>-383748</v>
          </cell>
          <cell r="G74">
            <v>-345414</v>
          </cell>
        </row>
        <row r="75">
          <cell r="A75" t="str">
            <v>Horsens</v>
          </cell>
          <cell r="B75">
            <v>-1252098</v>
          </cell>
          <cell r="C75">
            <v>-1234661</v>
          </cell>
          <cell r="D75">
            <v>-1182033</v>
          </cell>
          <cell r="E75">
            <v>-1133249</v>
          </cell>
          <cell r="F75">
            <v>-1053861</v>
          </cell>
          <cell r="G75">
            <v>-934079</v>
          </cell>
        </row>
        <row r="76">
          <cell r="A76" t="str">
            <v>Norddjurs</v>
          </cell>
          <cell r="B76">
            <v>-819319</v>
          </cell>
          <cell r="C76">
            <v>-730680</v>
          </cell>
          <cell r="D76">
            <v>-636586</v>
          </cell>
          <cell r="E76">
            <v>-588924</v>
          </cell>
          <cell r="F76">
            <v>-492641</v>
          </cell>
          <cell r="G76">
            <v>-433930</v>
          </cell>
        </row>
        <row r="77">
          <cell r="A77" t="str">
            <v>Odder</v>
          </cell>
          <cell r="B77">
            <v>-361052</v>
          </cell>
          <cell r="C77">
            <v>-352909</v>
          </cell>
          <cell r="D77">
            <v>-370491</v>
          </cell>
          <cell r="E77">
            <v>-375758</v>
          </cell>
          <cell r="F77">
            <v>-361965</v>
          </cell>
          <cell r="G77">
            <v>-363091</v>
          </cell>
        </row>
        <row r="78">
          <cell r="A78" t="str">
            <v>Randers</v>
          </cell>
          <cell r="B78">
            <v>-1595841</v>
          </cell>
          <cell r="C78">
            <v>-1555059</v>
          </cell>
          <cell r="D78">
            <v>-1525893</v>
          </cell>
          <cell r="E78">
            <v>-1483011</v>
          </cell>
          <cell r="F78">
            <v>-1494883</v>
          </cell>
          <cell r="G78">
            <v>-1688729</v>
          </cell>
        </row>
        <row r="79">
          <cell r="A79" t="str">
            <v>Samsø</v>
          </cell>
          <cell r="B79">
            <v>-433004</v>
          </cell>
          <cell r="C79">
            <v>-437867</v>
          </cell>
          <cell r="D79">
            <v>-435207</v>
          </cell>
          <cell r="E79">
            <v>-423932</v>
          </cell>
          <cell r="F79">
            <v>-404412</v>
          </cell>
          <cell r="G79">
            <v>-380500</v>
          </cell>
        </row>
        <row r="80">
          <cell r="A80" t="str">
            <v>Silkeborg</v>
          </cell>
          <cell r="B80">
            <v>-724184</v>
          </cell>
          <cell r="C80">
            <v>-890152</v>
          </cell>
          <cell r="D80">
            <v>-892485</v>
          </cell>
          <cell r="E80">
            <v>-890525</v>
          </cell>
          <cell r="F80">
            <v>-834280</v>
          </cell>
          <cell r="G80">
            <v>-774111</v>
          </cell>
        </row>
        <row r="81">
          <cell r="A81" t="str">
            <v>Skanderborg</v>
          </cell>
          <cell r="B81">
            <v>-793233</v>
          </cell>
          <cell r="C81">
            <v>-765828</v>
          </cell>
          <cell r="D81">
            <v>-783531</v>
          </cell>
          <cell r="E81">
            <v>-780015</v>
          </cell>
          <cell r="F81">
            <v>-726978</v>
          </cell>
          <cell r="G81">
            <v>-676938</v>
          </cell>
        </row>
        <row r="82">
          <cell r="A82" t="str">
            <v>Syddjurs</v>
          </cell>
          <cell r="B82">
            <v>-638774</v>
          </cell>
          <cell r="C82">
            <v>-654084</v>
          </cell>
          <cell r="D82">
            <v>-732680</v>
          </cell>
          <cell r="E82">
            <v>-731398</v>
          </cell>
          <cell r="F82">
            <v>-680158</v>
          </cell>
          <cell r="G82">
            <v>-625485</v>
          </cell>
        </row>
        <row r="83">
          <cell r="A83" t="str">
            <v>Aarhus</v>
          </cell>
          <cell r="B83">
            <v>-5145450</v>
          </cell>
          <cell r="C83">
            <v>-5938499</v>
          </cell>
          <cell r="D83">
            <v>-5838448</v>
          </cell>
          <cell r="E83">
            <v>-5867702</v>
          </cell>
          <cell r="F83">
            <v>-5952475</v>
          </cell>
          <cell r="G83">
            <v>-5658807</v>
          </cell>
        </row>
        <row r="84">
          <cell r="A84" t="str">
            <v>Herning</v>
          </cell>
          <cell r="B84">
            <v>-983810</v>
          </cell>
          <cell r="C84">
            <v>-945228</v>
          </cell>
          <cell r="D84">
            <v>-952889</v>
          </cell>
          <cell r="E84">
            <v>-885147</v>
          </cell>
          <cell r="F84">
            <v>-842197</v>
          </cell>
          <cell r="G84">
            <v>-764483</v>
          </cell>
        </row>
        <row r="85">
          <cell r="A85" t="str">
            <v>Holstebro</v>
          </cell>
          <cell r="B85">
            <v>-876862</v>
          </cell>
          <cell r="C85">
            <v>-844890</v>
          </cell>
          <cell r="D85">
            <v>-905118</v>
          </cell>
          <cell r="E85">
            <v>-899934</v>
          </cell>
          <cell r="F85">
            <v>-876130</v>
          </cell>
          <cell r="G85">
            <v>-828093</v>
          </cell>
        </row>
        <row r="86">
          <cell r="A86" t="str">
            <v>Ikast-Brande</v>
          </cell>
          <cell r="B86">
            <v>-644289</v>
          </cell>
          <cell r="C86">
            <v>-627984</v>
          </cell>
          <cell r="D86">
            <v>-610127</v>
          </cell>
          <cell r="E86">
            <v>-596019</v>
          </cell>
          <cell r="F86">
            <v>-543665</v>
          </cell>
          <cell r="G86">
            <v>-486792</v>
          </cell>
        </row>
        <row r="87">
          <cell r="A87" t="str">
            <v>Lemvig</v>
          </cell>
          <cell r="B87">
            <v>-359868</v>
          </cell>
          <cell r="C87">
            <v>-355800</v>
          </cell>
          <cell r="D87">
            <v>-374640</v>
          </cell>
          <cell r="E87">
            <v>-372591</v>
          </cell>
          <cell r="F87">
            <v>-333731</v>
          </cell>
          <cell r="G87">
            <v>-281094</v>
          </cell>
        </row>
        <row r="88">
          <cell r="A88" t="str">
            <v>Ringkøbing-Skjern</v>
          </cell>
          <cell r="B88">
            <v>-946981</v>
          </cell>
          <cell r="C88">
            <v>-926316</v>
          </cell>
          <cell r="D88">
            <v>-983950</v>
          </cell>
          <cell r="E88">
            <v>-969086</v>
          </cell>
          <cell r="F88">
            <v>-940930</v>
          </cell>
          <cell r="G88">
            <v>-892941</v>
          </cell>
        </row>
        <row r="89">
          <cell r="A89" t="str">
            <v>Skive</v>
          </cell>
          <cell r="B89">
            <v>-805262</v>
          </cell>
          <cell r="C89">
            <v>-768045</v>
          </cell>
          <cell r="D89">
            <v>-717793</v>
          </cell>
          <cell r="E89">
            <v>-666127</v>
          </cell>
          <cell r="F89">
            <v>-607846</v>
          </cell>
          <cell r="G89">
            <v>-555918</v>
          </cell>
        </row>
        <row r="90">
          <cell r="A90" t="str">
            <v>Struer</v>
          </cell>
          <cell r="B90">
            <v>-459879</v>
          </cell>
          <cell r="C90">
            <v>-443840</v>
          </cell>
          <cell r="D90">
            <v>-435347</v>
          </cell>
          <cell r="E90">
            <v>-432458</v>
          </cell>
          <cell r="F90">
            <v>-408703</v>
          </cell>
          <cell r="G90">
            <v>-380664</v>
          </cell>
        </row>
        <row r="91">
          <cell r="A91" t="str">
            <v>Viborg</v>
          </cell>
          <cell r="B91">
            <v>-1100138</v>
          </cell>
          <cell r="C91">
            <v>-1033366</v>
          </cell>
          <cell r="D91">
            <v>-1006606</v>
          </cell>
          <cell r="E91">
            <v>-961498</v>
          </cell>
          <cell r="F91">
            <v>-871331</v>
          </cell>
          <cell r="G91">
            <v>-785184</v>
          </cell>
        </row>
        <row r="92">
          <cell r="A92" t="str">
            <v>Brønderslev</v>
          </cell>
          <cell r="B92">
            <v>-571504</v>
          </cell>
          <cell r="C92">
            <v>-588994</v>
          </cell>
          <cell r="D92">
            <v>-578096</v>
          </cell>
          <cell r="E92">
            <v>-534938</v>
          </cell>
          <cell r="F92">
            <v>-497487</v>
          </cell>
          <cell r="G92">
            <v>-468139</v>
          </cell>
        </row>
        <row r="93">
          <cell r="A93" t="str">
            <v>Frederikshavn</v>
          </cell>
          <cell r="B93">
            <v>-1064612</v>
          </cell>
          <cell r="C93">
            <v>-1027473</v>
          </cell>
          <cell r="D93">
            <v>-886142</v>
          </cell>
          <cell r="E93">
            <v>-772901</v>
          </cell>
          <cell r="F93">
            <v>-2208162</v>
          </cell>
          <cell r="G93">
            <v>-1983660</v>
          </cell>
        </row>
        <row r="94">
          <cell r="A94" t="str">
            <v>Hjørring</v>
          </cell>
          <cell r="B94">
            <v>-1438179</v>
          </cell>
          <cell r="C94">
            <v>-1393554</v>
          </cell>
          <cell r="D94">
            <v>-1399625</v>
          </cell>
          <cell r="E94">
            <v>-1399625</v>
          </cell>
          <cell r="F94">
            <v>-1391310</v>
          </cell>
          <cell r="G94">
            <v>-1400403</v>
          </cell>
        </row>
        <row r="95">
          <cell r="A95" t="str">
            <v>Jammerbugt</v>
          </cell>
          <cell r="B95">
            <v>-860883</v>
          </cell>
          <cell r="C95">
            <v>-870721</v>
          </cell>
          <cell r="D95">
            <v>-849735</v>
          </cell>
          <cell r="E95">
            <v>-823668</v>
          </cell>
          <cell r="F95">
            <v>-703515</v>
          </cell>
          <cell r="G95">
            <v>-682315</v>
          </cell>
        </row>
        <row r="96">
          <cell r="A96" t="str">
            <v>Læsø</v>
          </cell>
          <cell r="B96">
            <v>-122156</v>
          </cell>
          <cell r="C96">
            <v>-112976</v>
          </cell>
          <cell r="D96">
            <v>-110022</v>
          </cell>
          <cell r="E96">
            <v>-103051</v>
          </cell>
          <cell r="F96">
            <v>-92727</v>
          </cell>
          <cell r="G96">
            <v>-84136</v>
          </cell>
        </row>
        <row r="97">
          <cell r="A97" t="str">
            <v>Mariagerfjord</v>
          </cell>
          <cell r="B97">
            <v>-913877</v>
          </cell>
          <cell r="C97">
            <v>-871390</v>
          </cell>
          <cell r="D97">
            <v>-782056</v>
          </cell>
          <cell r="E97">
            <v>-729006</v>
          </cell>
          <cell r="F97">
            <v>-737690</v>
          </cell>
          <cell r="G97">
            <v>-679670</v>
          </cell>
        </row>
        <row r="98">
          <cell r="A98" t="str">
            <v>Morsø</v>
          </cell>
          <cell r="B98">
            <v>-374329</v>
          </cell>
          <cell r="C98">
            <v>-461152</v>
          </cell>
          <cell r="D98">
            <v>-453764</v>
          </cell>
          <cell r="E98">
            <v>-454673</v>
          </cell>
          <cell r="F98">
            <v>-444422</v>
          </cell>
          <cell r="G98">
            <v>-432725</v>
          </cell>
        </row>
        <row r="99">
          <cell r="A99" t="str">
            <v>Rebild</v>
          </cell>
          <cell r="B99">
            <v>-381679</v>
          </cell>
          <cell r="C99">
            <v>-365791</v>
          </cell>
          <cell r="D99">
            <v>-329849</v>
          </cell>
          <cell r="E99">
            <v>-329616</v>
          </cell>
          <cell r="F99">
            <v>-324719</v>
          </cell>
          <cell r="G99">
            <v>-306633</v>
          </cell>
        </row>
        <row r="100">
          <cell r="A100" t="str">
            <v>Thisted</v>
          </cell>
          <cell r="B100">
            <v>-663607</v>
          </cell>
          <cell r="C100">
            <v>-653939</v>
          </cell>
          <cell r="D100">
            <v>-665101</v>
          </cell>
          <cell r="E100">
            <v>-1173748</v>
          </cell>
          <cell r="F100">
            <v>-1082992</v>
          </cell>
          <cell r="G100">
            <v>-910817</v>
          </cell>
        </row>
        <row r="101">
          <cell r="A101" t="str">
            <v>Vesthimmerlands</v>
          </cell>
          <cell r="B101">
            <v>-840909</v>
          </cell>
          <cell r="C101">
            <v>-818740</v>
          </cell>
          <cell r="D101">
            <v>-782843</v>
          </cell>
          <cell r="E101">
            <v>-748496</v>
          </cell>
          <cell r="F101">
            <v>-697343</v>
          </cell>
          <cell r="G101">
            <v>-651764</v>
          </cell>
        </row>
        <row r="102">
          <cell r="A102" t="str">
            <v>Aalborg</v>
          </cell>
          <cell r="B102">
            <v>-2004495</v>
          </cell>
          <cell r="C102">
            <v>-2287531</v>
          </cell>
          <cell r="D102">
            <v>-2353142</v>
          </cell>
          <cell r="E102">
            <v>-2372922</v>
          </cell>
          <cell r="F102">
            <v>-2222991</v>
          </cell>
          <cell r="G102">
            <v>-2275334</v>
          </cell>
        </row>
      </sheetData>
      <sheetData sheetId="3">
        <row r="3">
          <cell r="E3" t="str">
            <v>2020K3</v>
          </cell>
          <cell r="F3" t="str">
            <v>2021K3</v>
          </cell>
          <cell r="G3" t="str">
            <v>2022K3</v>
          </cell>
          <cell r="H3" t="str">
            <v>2023K3</v>
          </cell>
          <cell r="I3" t="str">
            <v>2024K3</v>
          </cell>
          <cell r="J3" t="str">
            <v>2025K3</v>
          </cell>
        </row>
        <row r="4">
          <cell r="D4" t="str">
            <v>Hele landet</v>
          </cell>
          <cell r="E4">
            <v>5825337</v>
          </cell>
          <cell r="F4">
            <v>5850189</v>
          </cell>
          <cell r="G4">
            <v>5910577</v>
          </cell>
          <cell r="H4">
            <v>5944145</v>
          </cell>
          <cell r="I4">
            <v>5972420</v>
          </cell>
          <cell r="J4">
            <v>6002420</v>
          </cell>
        </row>
        <row r="5">
          <cell r="D5" t="str">
            <v>København</v>
          </cell>
          <cell r="E5">
            <v>633035</v>
          </cell>
          <cell r="F5">
            <v>638790</v>
          </cell>
          <cell r="G5">
            <v>647509</v>
          </cell>
          <cell r="H5">
            <v>655730</v>
          </cell>
          <cell r="I5">
            <v>661831</v>
          </cell>
          <cell r="J5">
            <v>667574</v>
          </cell>
        </row>
        <row r="6">
          <cell r="D6" t="str">
            <v>Frederiksberg</v>
          </cell>
          <cell r="E6">
            <v>104118</v>
          </cell>
          <cell r="F6">
            <v>102940</v>
          </cell>
          <cell r="G6">
            <v>104094</v>
          </cell>
          <cell r="H6">
            <v>104566</v>
          </cell>
          <cell r="I6">
            <v>105196</v>
          </cell>
          <cell r="J6">
            <v>105637</v>
          </cell>
        </row>
        <row r="7">
          <cell r="D7" t="str">
            <v>Dragør</v>
          </cell>
          <cell r="E7">
            <v>14515</v>
          </cell>
          <cell r="F7">
            <v>14588</v>
          </cell>
          <cell r="G7">
            <v>14669</v>
          </cell>
          <cell r="H7">
            <v>14519</v>
          </cell>
          <cell r="I7">
            <v>14457</v>
          </cell>
          <cell r="J7">
            <v>14437</v>
          </cell>
        </row>
        <row r="8">
          <cell r="D8" t="str">
            <v>Tårnby</v>
          </cell>
          <cell r="E8">
            <v>42785</v>
          </cell>
          <cell r="F8">
            <v>42658</v>
          </cell>
          <cell r="G8">
            <v>43042</v>
          </cell>
          <cell r="H8">
            <v>43309</v>
          </cell>
          <cell r="I8">
            <v>43957</v>
          </cell>
          <cell r="J8">
            <v>44173</v>
          </cell>
        </row>
        <row r="9">
          <cell r="D9" t="str">
            <v>Albertslund</v>
          </cell>
          <cell r="E9">
            <v>27543</v>
          </cell>
          <cell r="F9">
            <v>27113</v>
          </cell>
          <cell r="G9">
            <v>27547</v>
          </cell>
          <cell r="H9">
            <v>27499</v>
          </cell>
          <cell r="I9">
            <v>27545</v>
          </cell>
          <cell r="J9">
            <v>28686</v>
          </cell>
        </row>
        <row r="10">
          <cell r="D10" t="str">
            <v>Ballerup</v>
          </cell>
          <cell r="E10">
            <v>48916</v>
          </cell>
          <cell r="F10">
            <v>49106</v>
          </cell>
          <cell r="G10">
            <v>49623</v>
          </cell>
          <cell r="H10">
            <v>50474</v>
          </cell>
          <cell r="I10">
            <v>52103</v>
          </cell>
          <cell r="J10">
            <v>53657</v>
          </cell>
        </row>
        <row r="11">
          <cell r="D11" t="str">
            <v>Brøndby</v>
          </cell>
          <cell r="E11">
            <v>35112</v>
          </cell>
          <cell r="F11">
            <v>35457</v>
          </cell>
          <cell r="G11">
            <v>36161</v>
          </cell>
          <cell r="H11">
            <v>37899</v>
          </cell>
          <cell r="I11">
            <v>39657</v>
          </cell>
          <cell r="J11">
            <v>40576</v>
          </cell>
        </row>
        <row r="12">
          <cell r="D12" t="str">
            <v>Gentofte</v>
          </cell>
          <cell r="E12">
            <v>74773</v>
          </cell>
          <cell r="F12">
            <v>74303</v>
          </cell>
          <cell r="G12">
            <v>74492</v>
          </cell>
          <cell r="H12">
            <v>75015</v>
          </cell>
          <cell r="I12">
            <v>75053</v>
          </cell>
          <cell r="J12">
            <v>75058</v>
          </cell>
        </row>
        <row r="13">
          <cell r="D13" t="str">
            <v>Gladsaxe</v>
          </cell>
          <cell r="E13">
            <v>69109</v>
          </cell>
          <cell r="F13">
            <v>68963</v>
          </cell>
          <cell r="G13">
            <v>69520</v>
          </cell>
          <cell r="H13">
            <v>70322</v>
          </cell>
          <cell r="I13">
            <v>70902</v>
          </cell>
          <cell r="J13">
            <v>70882</v>
          </cell>
        </row>
        <row r="14">
          <cell r="D14" t="str">
            <v>Glostrup</v>
          </cell>
          <cell r="E14">
            <v>23322</v>
          </cell>
          <cell r="F14">
            <v>23526</v>
          </cell>
          <cell r="G14">
            <v>23555</v>
          </cell>
          <cell r="H14">
            <v>23669</v>
          </cell>
          <cell r="I14">
            <v>23899</v>
          </cell>
          <cell r="J14">
            <v>25673</v>
          </cell>
        </row>
        <row r="15">
          <cell r="D15" t="str">
            <v>Herlev</v>
          </cell>
          <cell r="E15">
            <v>28933</v>
          </cell>
          <cell r="F15">
            <v>28835</v>
          </cell>
          <cell r="G15">
            <v>28864</v>
          </cell>
          <cell r="H15">
            <v>29318</v>
          </cell>
          <cell r="I15">
            <v>30177</v>
          </cell>
          <cell r="J15">
            <v>31535</v>
          </cell>
        </row>
        <row r="16">
          <cell r="D16" t="str">
            <v>Hvidovre</v>
          </cell>
          <cell r="E16">
            <v>53422</v>
          </cell>
          <cell r="F16">
            <v>53247</v>
          </cell>
          <cell r="G16">
            <v>53324</v>
          </cell>
          <cell r="H16">
            <v>53625</v>
          </cell>
          <cell r="I16">
            <v>53803</v>
          </cell>
          <cell r="J16">
            <v>53973</v>
          </cell>
        </row>
        <row r="17">
          <cell r="D17" t="str">
            <v>Høje-Taastrup</v>
          </cell>
          <cell r="E17">
            <v>50923</v>
          </cell>
          <cell r="F17">
            <v>52504</v>
          </cell>
          <cell r="G17">
            <v>54192</v>
          </cell>
          <cell r="H17">
            <v>56300</v>
          </cell>
          <cell r="I17">
            <v>58465</v>
          </cell>
          <cell r="J17">
            <v>59626</v>
          </cell>
        </row>
        <row r="18">
          <cell r="D18" t="str">
            <v>Ishøj</v>
          </cell>
          <cell r="E18">
            <v>23018</v>
          </cell>
          <cell r="F18">
            <v>23055</v>
          </cell>
          <cell r="G18">
            <v>23317</v>
          </cell>
          <cell r="H18">
            <v>23643</v>
          </cell>
          <cell r="I18">
            <v>23791</v>
          </cell>
          <cell r="J18">
            <v>24384</v>
          </cell>
        </row>
        <row r="19">
          <cell r="D19" t="str">
            <v>Lyngby-Taarbæk</v>
          </cell>
          <cell r="E19">
            <v>56046</v>
          </cell>
          <cell r="F19">
            <v>57072</v>
          </cell>
          <cell r="G19">
            <v>58075</v>
          </cell>
          <cell r="H19">
            <v>58365</v>
          </cell>
          <cell r="I19">
            <v>58530</v>
          </cell>
          <cell r="J19">
            <v>58406</v>
          </cell>
        </row>
        <row r="20">
          <cell r="D20" t="str">
            <v>Rødovre</v>
          </cell>
          <cell r="E20">
            <v>40848</v>
          </cell>
          <cell r="F20">
            <v>41217</v>
          </cell>
          <cell r="G20">
            <v>41649</v>
          </cell>
          <cell r="H20">
            <v>43594</v>
          </cell>
          <cell r="I20">
            <v>44637</v>
          </cell>
          <cell r="J20">
            <v>44999</v>
          </cell>
        </row>
        <row r="21">
          <cell r="D21" t="str">
            <v>Vallensbæk</v>
          </cell>
          <cell r="E21">
            <v>16510</v>
          </cell>
          <cell r="F21">
            <v>16540</v>
          </cell>
          <cell r="G21">
            <v>16668</v>
          </cell>
          <cell r="H21">
            <v>17500</v>
          </cell>
          <cell r="I21">
            <v>17960</v>
          </cell>
          <cell r="J21">
            <v>18522</v>
          </cell>
        </row>
        <row r="22">
          <cell r="D22" t="str">
            <v>Allerød</v>
          </cell>
          <cell r="E22">
            <v>25637</v>
          </cell>
          <cell r="F22">
            <v>25929</v>
          </cell>
          <cell r="G22">
            <v>26008</v>
          </cell>
          <cell r="H22">
            <v>26006</v>
          </cell>
          <cell r="I22">
            <v>25977</v>
          </cell>
          <cell r="J22">
            <v>26440</v>
          </cell>
        </row>
        <row r="23">
          <cell r="D23" t="str">
            <v>Egedal</v>
          </cell>
          <cell r="E23">
            <v>43424</v>
          </cell>
          <cell r="F23">
            <v>44109</v>
          </cell>
          <cell r="G23">
            <v>44893</v>
          </cell>
          <cell r="H23">
            <v>45384</v>
          </cell>
          <cell r="I23">
            <v>45547</v>
          </cell>
          <cell r="J23">
            <v>45813</v>
          </cell>
        </row>
        <row r="24">
          <cell r="D24" t="str">
            <v>Fredensborg</v>
          </cell>
          <cell r="E24">
            <v>40971</v>
          </cell>
          <cell r="F24">
            <v>41087</v>
          </cell>
          <cell r="G24">
            <v>41644</v>
          </cell>
          <cell r="H24">
            <v>41820</v>
          </cell>
          <cell r="I24">
            <v>42042</v>
          </cell>
          <cell r="J24">
            <v>42370</v>
          </cell>
        </row>
        <row r="25">
          <cell r="D25" t="str">
            <v>Frederikssund</v>
          </cell>
          <cell r="E25">
            <v>45425</v>
          </cell>
          <cell r="F25">
            <v>45807</v>
          </cell>
          <cell r="G25">
            <v>46213</v>
          </cell>
          <cell r="H25">
            <v>46288</v>
          </cell>
          <cell r="I25">
            <v>46856</v>
          </cell>
          <cell r="J25">
            <v>47298</v>
          </cell>
        </row>
        <row r="26">
          <cell r="D26" t="str">
            <v>Furesø</v>
          </cell>
          <cell r="E26">
            <v>41011</v>
          </cell>
          <cell r="F26">
            <v>41185</v>
          </cell>
          <cell r="G26">
            <v>41794</v>
          </cell>
          <cell r="H26">
            <v>42300</v>
          </cell>
          <cell r="I26">
            <v>42553</v>
          </cell>
          <cell r="J26">
            <v>42618</v>
          </cell>
        </row>
        <row r="27">
          <cell r="D27" t="str">
            <v>Gribskov</v>
          </cell>
          <cell r="E27">
            <v>41135</v>
          </cell>
          <cell r="F27">
            <v>41219</v>
          </cell>
          <cell r="G27">
            <v>41576</v>
          </cell>
          <cell r="H27">
            <v>41937</v>
          </cell>
          <cell r="I27">
            <v>41958</v>
          </cell>
          <cell r="J27">
            <v>41903</v>
          </cell>
        </row>
        <row r="28">
          <cell r="D28" t="str">
            <v>Halsnæs</v>
          </cell>
          <cell r="E28">
            <v>31537</v>
          </cell>
          <cell r="F28">
            <v>31438</v>
          </cell>
          <cell r="G28">
            <v>31607</v>
          </cell>
          <cell r="H28">
            <v>31516</v>
          </cell>
          <cell r="I28">
            <v>31632</v>
          </cell>
          <cell r="J28">
            <v>31731</v>
          </cell>
        </row>
        <row r="29">
          <cell r="D29" t="str">
            <v>Helsingør</v>
          </cell>
          <cell r="E29">
            <v>62966</v>
          </cell>
          <cell r="F29">
            <v>63158</v>
          </cell>
          <cell r="G29">
            <v>63242</v>
          </cell>
          <cell r="H29">
            <v>63675</v>
          </cell>
          <cell r="I29">
            <v>64016</v>
          </cell>
          <cell r="J29">
            <v>64176</v>
          </cell>
        </row>
        <row r="30">
          <cell r="D30" t="str">
            <v>Hillerød</v>
          </cell>
          <cell r="E30">
            <v>51234</v>
          </cell>
          <cell r="F30">
            <v>52116</v>
          </cell>
          <cell r="G30">
            <v>53799</v>
          </cell>
          <cell r="H30">
            <v>54191</v>
          </cell>
          <cell r="I30">
            <v>54717</v>
          </cell>
          <cell r="J30">
            <v>54934</v>
          </cell>
        </row>
        <row r="31">
          <cell r="D31" t="str">
            <v>Hørsholm</v>
          </cell>
          <cell r="E31">
            <v>24814</v>
          </cell>
          <cell r="F31">
            <v>24798</v>
          </cell>
          <cell r="G31">
            <v>24782</v>
          </cell>
          <cell r="H31">
            <v>24792</v>
          </cell>
          <cell r="I31">
            <v>24937</v>
          </cell>
          <cell r="J31">
            <v>25261</v>
          </cell>
        </row>
        <row r="32">
          <cell r="D32" t="str">
            <v>Rudersdal</v>
          </cell>
          <cell r="E32">
            <v>56623</v>
          </cell>
          <cell r="F32">
            <v>57195</v>
          </cell>
          <cell r="G32">
            <v>57424</v>
          </cell>
          <cell r="H32">
            <v>57055</v>
          </cell>
          <cell r="I32">
            <v>57308</v>
          </cell>
          <cell r="J32">
            <v>57386</v>
          </cell>
        </row>
        <row r="33">
          <cell r="D33" t="str">
            <v>Bornholm</v>
          </cell>
          <cell r="E33">
            <v>39497</v>
          </cell>
          <cell r="F33">
            <v>39739</v>
          </cell>
          <cell r="G33">
            <v>39817</v>
          </cell>
          <cell r="H33">
            <v>39601</v>
          </cell>
          <cell r="I33">
            <v>39257</v>
          </cell>
          <cell r="J33">
            <v>38914</v>
          </cell>
        </row>
        <row r="34">
          <cell r="D34" t="str">
            <v>Christiansø</v>
          </cell>
          <cell r="E34">
            <v>87</v>
          </cell>
          <cell r="F34">
            <v>89</v>
          </cell>
          <cell r="G34">
            <v>91</v>
          </cell>
          <cell r="H34">
            <v>94</v>
          </cell>
          <cell r="I34">
            <v>92</v>
          </cell>
          <cell r="J34">
            <v>93</v>
          </cell>
        </row>
        <row r="35">
          <cell r="D35" t="str">
            <v>Greve</v>
          </cell>
          <cell r="E35">
            <v>50520</v>
          </cell>
          <cell r="F35">
            <v>50681</v>
          </cell>
          <cell r="G35">
            <v>51346</v>
          </cell>
          <cell r="H35">
            <v>51596</v>
          </cell>
          <cell r="I35">
            <v>52672</v>
          </cell>
          <cell r="J35">
            <v>53739</v>
          </cell>
        </row>
        <row r="36">
          <cell r="D36" t="str">
            <v>Køge</v>
          </cell>
          <cell r="E36">
            <v>61184</v>
          </cell>
          <cell r="F36">
            <v>61655</v>
          </cell>
          <cell r="G36">
            <v>62121</v>
          </cell>
          <cell r="H36">
            <v>62574</v>
          </cell>
          <cell r="I36">
            <v>63003</v>
          </cell>
          <cell r="J36">
            <v>63689</v>
          </cell>
        </row>
        <row r="37">
          <cell r="D37" t="str">
            <v>Lejre</v>
          </cell>
          <cell r="E37">
            <v>28107</v>
          </cell>
          <cell r="F37">
            <v>28504</v>
          </cell>
          <cell r="G37">
            <v>28901</v>
          </cell>
          <cell r="H37">
            <v>29134</v>
          </cell>
          <cell r="I37">
            <v>29439</v>
          </cell>
          <cell r="J37">
            <v>29714</v>
          </cell>
        </row>
        <row r="38">
          <cell r="D38" t="str">
            <v>Roskilde</v>
          </cell>
          <cell r="E38">
            <v>88456</v>
          </cell>
          <cell r="F38">
            <v>88989</v>
          </cell>
          <cell r="G38">
            <v>90178</v>
          </cell>
          <cell r="H38">
            <v>90460</v>
          </cell>
          <cell r="I38">
            <v>91360</v>
          </cell>
          <cell r="J38">
            <v>91895</v>
          </cell>
        </row>
        <row r="39">
          <cell r="D39" t="str">
            <v>Solrød</v>
          </cell>
          <cell r="E39">
            <v>23347</v>
          </cell>
          <cell r="F39">
            <v>23492</v>
          </cell>
          <cell r="G39">
            <v>23897</v>
          </cell>
          <cell r="H39">
            <v>24414</v>
          </cell>
          <cell r="I39">
            <v>24651</v>
          </cell>
          <cell r="J39">
            <v>24842</v>
          </cell>
        </row>
        <row r="40">
          <cell r="D40" t="str">
            <v>Faxe</v>
          </cell>
          <cell r="E40">
            <v>36647</v>
          </cell>
          <cell r="F40">
            <v>36979</v>
          </cell>
          <cell r="G40">
            <v>37232</v>
          </cell>
          <cell r="H40">
            <v>37573</v>
          </cell>
          <cell r="I40">
            <v>37656</v>
          </cell>
          <cell r="J40">
            <v>37937</v>
          </cell>
        </row>
        <row r="41">
          <cell r="D41" t="str">
            <v>Guldborgsund</v>
          </cell>
          <cell r="E41">
            <v>60433</v>
          </cell>
          <cell r="F41">
            <v>60478</v>
          </cell>
          <cell r="G41">
            <v>60457</v>
          </cell>
          <cell r="H41">
            <v>60035</v>
          </cell>
          <cell r="I41">
            <v>59546</v>
          </cell>
          <cell r="J41">
            <v>59229</v>
          </cell>
        </row>
        <row r="42">
          <cell r="D42" t="str">
            <v>Holbæk</v>
          </cell>
          <cell r="E42">
            <v>71685</v>
          </cell>
          <cell r="F42">
            <v>72495</v>
          </cell>
          <cell r="G42">
            <v>73252</v>
          </cell>
          <cell r="H42">
            <v>73767</v>
          </cell>
          <cell r="I42">
            <v>74260</v>
          </cell>
          <cell r="J42">
            <v>74719</v>
          </cell>
        </row>
        <row r="43">
          <cell r="D43" t="str">
            <v>Kalundborg</v>
          </cell>
          <cell r="E43">
            <v>48374</v>
          </cell>
          <cell r="F43">
            <v>48427</v>
          </cell>
          <cell r="G43">
            <v>48649</v>
          </cell>
          <cell r="H43">
            <v>48524</v>
          </cell>
          <cell r="I43">
            <v>48273</v>
          </cell>
          <cell r="J43">
            <v>47905</v>
          </cell>
        </row>
        <row r="44">
          <cell r="D44" t="str">
            <v>Lolland</v>
          </cell>
          <cell r="E44">
            <v>40816</v>
          </cell>
          <cell r="F44">
            <v>40331</v>
          </cell>
          <cell r="G44">
            <v>40056</v>
          </cell>
          <cell r="H44">
            <v>39846</v>
          </cell>
          <cell r="I44">
            <v>39453</v>
          </cell>
          <cell r="J44">
            <v>38878</v>
          </cell>
        </row>
        <row r="45">
          <cell r="D45" t="str">
            <v>Næstved</v>
          </cell>
          <cell r="E45">
            <v>83165</v>
          </cell>
          <cell r="F45">
            <v>83492</v>
          </cell>
          <cell r="G45">
            <v>84507</v>
          </cell>
          <cell r="H45">
            <v>84651</v>
          </cell>
          <cell r="I45">
            <v>84771</v>
          </cell>
          <cell r="J45">
            <v>84991</v>
          </cell>
        </row>
        <row r="46">
          <cell r="D46" t="str">
            <v>Odsherred</v>
          </cell>
          <cell r="E46">
            <v>32955</v>
          </cell>
          <cell r="F46">
            <v>32964</v>
          </cell>
          <cell r="G46">
            <v>33040</v>
          </cell>
          <cell r="H46">
            <v>32832</v>
          </cell>
          <cell r="I46">
            <v>32535</v>
          </cell>
          <cell r="J46">
            <v>32209</v>
          </cell>
        </row>
        <row r="47">
          <cell r="D47" t="str">
            <v>Ringsted</v>
          </cell>
          <cell r="E47">
            <v>34852</v>
          </cell>
          <cell r="F47">
            <v>35072</v>
          </cell>
          <cell r="G47">
            <v>35655</v>
          </cell>
          <cell r="H47">
            <v>36130</v>
          </cell>
          <cell r="I47">
            <v>36313</v>
          </cell>
          <cell r="J47">
            <v>36119</v>
          </cell>
        </row>
        <row r="48">
          <cell r="D48" t="str">
            <v>Slagelse</v>
          </cell>
          <cell r="E48">
            <v>79155</v>
          </cell>
          <cell r="F48">
            <v>79555</v>
          </cell>
          <cell r="G48">
            <v>79946</v>
          </cell>
          <cell r="H48">
            <v>79802</v>
          </cell>
          <cell r="I48">
            <v>80185</v>
          </cell>
          <cell r="J48">
            <v>80848</v>
          </cell>
        </row>
        <row r="49">
          <cell r="D49" t="str">
            <v>Sorø</v>
          </cell>
          <cell r="E49">
            <v>29872</v>
          </cell>
          <cell r="F49">
            <v>29944</v>
          </cell>
          <cell r="G49">
            <v>30112</v>
          </cell>
          <cell r="H49">
            <v>30523</v>
          </cell>
          <cell r="I49">
            <v>30656</v>
          </cell>
          <cell r="J49">
            <v>30743</v>
          </cell>
        </row>
        <row r="50">
          <cell r="D50" t="str">
            <v>Stevns</v>
          </cell>
          <cell r="E50">
            <v>22840</v>
          </cell>
          <cell r="F50">
            <v>23284</v>
          </cell>
          <cell r="G50">
            <v>23825</v>
          </cell>
          <cell r="H50">
            <v>23636</v>
          </cell>
          <cell r="I50">
            <v>23646</v>
          </cell>
          <cell r="J50">
            <v>23680</v>
          </cell>
        </row>
        <row r="51">
          <cell r="D51" t="str">
            <v>Vordingborg</v>
          </cell>
          <cell r="E51">
            <v>45426</v>
          </cell>
          <cell r="F51">
            <v>45337</v>
          </cell>
          <cell r="G51">
            <v>45452</v>
          </cell>
          <cell r="H51">
            <v>45810</v>
          </cell>
          <cell r="I51">
            <v>45466</v>
          </cell>
          <cell r="J51">
            <v>44856</v>
          </cell>
        </row>
        <row r="52">
          <cell r="D52" t="str">
            <v>Assens</v>
          </cell>
          <cell r="E52">
            <v>40903</v>
          </cell>
          <cell r="F52">
            <v>40838</v>
          </cell>
          <cell r="G52">
            <v>40980</v>
          </cell>
          <cell r="H52">
            <v>40805</v>
          </cell>
          <cell r="I52">
            <v>40577</v>
          </cell>
          <cell r="J52">
            <v>40488</v>
          </cell>
        </row>
        <row r="53">
          <cell r="D53" t="str">
            <v>Faaborg-Midtfyn</v>
          </cell>
          <cell r="E53">
            <v>51571</v>
          </cell>
          <cell r="F53">
            <v>51787</v>
          </cell>
          <cell r="G53">
            <v>52101</v>
          </cell>
          <cell r="H53">
            <v>52239</v>
          </cell>
          <cell r="I53">
            <v>52282</v>
          </cell>
          <cell r="J53">
            <v>52299</v>
          </cell>
        </row>
        <row r="54">
          <cell r="D54" t="str">
            <v>Kerteminde</v>
          </cell>
          <cell r="E54">
            <v>23824</v>
          </cell>
          <cell r="F54">
            <v>23914</v>
          </cell>
          <cell r="G54">
            <v>24051</v>
          </cell>
          <cell r="H54">
            <v>23949</v>
          </cell>
          <cell r="I54">
            <v>23955</v>
          </cell>
          <cell r="J54">
            <v>24184</v>
          </cell>
        </row>
        <row r="55">
          <cell r="D55" t="str">
            <v>Langeland</v>
          </cell>
          <cell r="E55">
            <v>12395</v>
          </cell>
          <cell r="F55">
            <v>12373</v>
          </cell>
          <cell r="G55">
            <v>12421</v>
          </cell>
          <cell r="H55">
            <v>12358</v>
          </cell>
          <cell r="I55">
            <v>12147</v>
          </cell>
          <cell r="J55">
            <v>11946</v>
          </cell>
        </row>
        <row r="56">
          <cell r="D56" t="str">
            <v>Middelfart</v>
          </cell>
          <cell r="E56">
            <v>38998</v>
          </cell>
          <cell r="F56">
            <v>39433</v>
          </cell>
          <cell r="G56">
            <v>39938</v>
          </cell>
          <cell r="H56">
            <v>40136</v>
          </cell>
          <cell r="I56">
            <v>40351</v>
          </cell>
          <cell r="J56">
            <v>40410</v>
          </cell>
        </row>
        <row r="57">
          <cell r="D57" t="str">
            <v>Nordfyns</v>
          </cell>
          <cell r="E57">
            <v>29631</v>
          </cell>
          <cell r="F57">
            <v>29594</v>
          </cell>
          <cell r="G57">
            <v>29915</v>
          </cell>
          <cell r="H57">
            <v>29696</v>
          </cell>
          <cell r="I57">
            <v>29592</v>
          </cell>
          <cell r="J57">
            <v>29218</v>
          </cell>
        </row>
        <row r="58">
          <cell r="D58" t="str">
            <v>Nyborg</v>
          </cell>
          <cell r="E58">
            <v>31933</v>
          </cell>
          <cell r="F58">
            <v>32017</v>
          </cell>
          <cell r="G58">
            <v>32228</v>
          </cell>
          <cell r="H58">
            <v>32291</v>
          </cell>
          <cell r="I58">
            <v>32214</v>
          </cell>
          <cell r="J58">
            <v>32306</v>
          </cell>
        </row>
        <row r="59">
          <cell r="D59" t="str">
            <v>Odense</v>
          </cell>
          <cell r="E59">
            <v>204718</v>
          </cell>
          <cell r="F59">
            <v>204795</v>
          </cell>
          <cell r="G59">
            <v>206785</v>
          </cell>
          <cell r="H59">
            <v>207688</v>
          </cell>
          <cell r="I59">
            <v>209690</v>
          </cell>
          <cell r="J59">
            <v>211314</v>
          </cell>
        </row>
        <row r="60">
          <cell r="D60" t="str">
            <v>Svendborg</v>
          </cell>
          <cell r="E60">
            <v>58261</v>
          </cell>
          <cell r="F60">
            <v>58909</v>
          </cell>
          <cell r="G60">
            <v>59563</v>
          </cell>
          <cell r="H60">
            <v>59688</v>
          </cell>
          <cell r="I60">
            <v>59835</v>
          </cell>
          <cell r="J60">
            <v>59971</v>
          </cell>
        </row>
        <row r="61">
          <cell r="D61" t="str">
            <v>Ærø</v>
          </cell>
          <cell r="E61">
            <v>5987</v>
          </cell>
          <cell r="F61">
            <v>6016</v>
          </cell>
          <cell r="G61">
            <v>6084</v>
          </cell>
          <cell r="H61">
            <v>6002</v>
          </cell>
          <cell r="I61">
            <v>5919</v>
          </cell>
          <cell r="J61">
            <v>5825</v>
          </cell>
        </row>
        <row r="62">
          <cell r="D62" t="str">
            <v>Billund</v>
          </cell>
          <cell r="E62">
            <v>26560</v>
          </cell>
          <cell r="F62">
            <v>26576</v>
          </cell>
          <cell r="G62">
            <v>26961</v>
          </cell>
          <cell r="H62">
            <v>27097</v>
          </cell>
          <cell r="I62">
            <v>27179</v>
          </cell>
          <cell r="J62">
            <v>27249</v>
          </cell>
        </row>
        <row r="63">
          <cell r="D63" t="str">
            <v>Esbjerg</v>
          </cell>
          <cell r="E63">
            <v>115650</v>
          </cell>
          <cell r="F63">
            <v>115529</v>
          </cell>
          <cell r="G63">
            <v>115917</v>
          </cell>
          <cell r="H63">
            <v>115746</v>
          </cell>
          <cell r="I63">
            <v>115268</v>
          </cell>
          <cell r="J63">
            <v>114923</v>
          </cell>
        </row>
        <row r="64">
          <cell r="D64" t="str">
            <v>Fanø</v>
          </cell>
          <cell r="E64">
            <v>3486</v>
          </cell>
          <cell r="F64">
            <v>3451</v>
          </cell>
          <cell r="G64">
            <v>3438</v>
          </cell>
          <cell r="H64">
            <v>3404</v>
          </cell>
          <cell r="I64">
            <v>3327</v>
          </cell>
          <cell r="J64">
            <v>3296</v>
          </cell>
        </row>
        <row r="65">
          <cell r="D65" t="str">
            <v>Fredericia</v>
          </cell>
          <cell r="E65">
            <v>51386</v>
          </cell>
          <cell r="F65">
            <v>51521</v>
          </cell>
          <cell r="G65">
            <v>51964</v>
          </cell>
          <cell r="H65">
            <v>52433</v>
          </cell>
          <cell r="I65">
            <v>52475</v>
          </cell>
          <cell r="J65">
            <v>52855</v>
          </cell>
        </row>
        <row r="66">
          <cell r="D66" t="str">
            <v>Haderslev</v>
          </cell>
          <cell r="E66">
            <v>55518</v>
          </cell>
          <cell r="F66">
            <v>55403</v>
          </cell>
          <cell r="G66">
            <v>55565</v>
          </cell>
          <cell r="H66">
            <v>55522</v>
          </cell>
          <cell r="I66">
            <v>55353</v>
          </cell>
          <cell r="J66">
            <v>55210</v>
          </cell>
        </row>
        <row r="67">
          <cell r="D67" t="str">
            <v>Kolding</v>
          </cell>
          <cell r="E67">
            <v>92995</v>
          </cell>
          <cell r="F67">
            <v>93061</v>
          </cell>
          <cell r="G67">
            <v>94315</v>
          </cell>
          <cell r="H67">
            <v>94702</v>
          </cell>
          <cell r="I67">
            <v>95249</v>
          </cell>
          <cell r="J67">
            <v>96005</v>
          </cell>
        </row>
        <row r="68">
          <cell r="D68" t="str">
            <v>Sønderborg</v>
          </cell>
          <cell r="E68">
            <v>74083</v>
          </cell>
          <cell r="F68">
            <v>73717</v>
          </cell>
          <cell r="G68">
            <v>74190</v>
          </cell>
          <cell r="H68">
            <v>74272</v>
          </cell>
          <cell r="I68">
            <v>74017</v>
          </cell>
          <cell r="J68">
            <v>73951</v>
          </cell>
        </row>
        <row r="69">
          <cell r="D69" t="str">
            <v>Tønder</v>
          </cell>
          <cell r="E69">
            <v>37174</v>
          </cell>
          <cell r="F69">
            <v>37021</v>
          </cell>
          <cell r="G69">
            <v>37053</v>
          </cell>
          <cell r="H69">
            <v>36767</v>
          </cell>
          <cell r="I69">
            <v>36536</v>
          </cell>
          <cell r="J69">
            <v>36203</v>
          </cell>
        </row>
        <row r="70">
          <cell r="D70" t="str">
            <v>Varde</v>
          </cell>
          <cell r="E70">
            <v>49886</v>
          </cell>
          <cell r="F70">
            <v>49746</v>
          </cell>
          <cell r="G70">
            <v>50007</v>
          </cell>
          <cell r="H70">
            <v>50006</v>
          </cell>
          <cell r="I70">
            <v>49701</v>
          </cell>
          <cell r="J70">
            <v>49563</v>
          </cell>
        </row>
        <row r="71">
          <cell r="D71" t="str">
            <v>Vejen</v>
          </cell>
          <cell r="E71">
            <v>42805</v>
          </cell>
          <cell r="F71">
            <v>42788</v>
          </cell>
          <cell r="G71">
            <v>42857</v>
          </cell>
          <cell r="H71">
            <v>42895</v>
          </cell>
          <cell r="I71">
            <v>42885</v>
          </cell>
          <cell r="J71">
            <v>42796</v>
          </cell>
        </row>
        <row r="72">
          <cell r="D72" t="str">
            <v>Vejle</v>
          </cell>
          <cell r="E72">
            <v>116468</v>
          </cell>
          <cell r="F72">
            <v>118028</v>
          </cell>
          <cell r="G72">
            <v>120361</v>
          </cell>
          <cell r="H72">
            <v>121559</v>
          </cell>
          <cell r="I72">
            <v>122022</v>
          </cell>
          <cell r="J72">
            <v>122750</v>
          </cell>
        </row>
        <row r="73">
          <cell r="D73" t="str">
            <v>Aabenraa</v>
          </cell>
          <cell r="E73">
            <v>58735</v>
          </cell>
          <cell r="F73">
            <v>58518</v>
          </cell>
          <cell r="G73">
            <v>59053</v>
          </cell>
          <cell r="H73">
            <v>58788</v>
          </cell>
          <cell r="I73">
            <v>58660</v>
          </cell>
          <cell r="J73">
            <v>58461</v>
          </cell>
        </row>
        <row r="74">
          <cell r="D74" t="str">
            <v>Favrskov</v>
          </cell>
          <cell r="E74">
            <v>48393</v>
          </cell>
          <cell r="F74">
            <v>48630</v>
          </cell>
          <cell r="G74">
            <v>49222</v>
          </cell>
          <cell r="H74">
            <v>49385</v>
          </cell>
          <cell r="I74">
            <v>49335</v>
          </cell>
          <cell r="J74">
            <v>49526</v>
          </cell>
        </row>
        <row r="75">
          <cell r="D75" t="str">
            <v>Hedensted</v>
          </cell>
          <cell r="E75">
            <v>46731</v>
          </cell>
          <cell r="F75">
            <v>47005</v>
          </cell>
          <cell r="G75">
            <v>47621</v>
          </cell>
          <cell r="H75">
            <v>47688</v>
          </cell>
          <cell r="I75">
            <v>47876</v>
          </cell>
          <cell r="J75">
            <v>48430</v>
          </cell>
        </row>
        <row r="76">
          <cell r="D76" t="str">
            <v>Horsens</v>
          </cell>
          <cell r="E76">
            <v>91469</v>
          </cell>
          <cell r="F76">
            <v>93093</v>
          </cell>
          <cell r="G76">
            <v>95675</v>
          </cell>
          <cell r="H76">
            <v>96855</v>
          </cell>
          <cell r="I76">
            <v>97517</v>
          </cell>
          <cell r="J76">
            <v>98117</v>
          </cell>
        </row>
        <row r="77">
          <cell r="D77" t="str">
            <v>Norddjurs</v>
          </cell>
          <cell r="E77">
            <v>36994</v>
          </cell>
          <cell r="F77">
            <v>36977</v>
          </cell>
          <cell r="G77">
            <v>37083</v>
          </cell>
          <cell r="H77">
            <v>36926</v>
          </cell>
          <cell r="I77">
            <v>36694</v>
          </cell>
          <cell r="J77">
            <v>36553</v>
          </cell>
        </row>
        <row r="78">
          <cell r="D78" t="str">
            <v>Odder</v>
          </cell>
          <cell r="E78">
            <v>22888</v>
          </cell>
          <cell r="F78">
            <v>23091</v>
          </cell>
          <cell r="G78">
            <v>23578</v>
          </cell>
          <cell r="H78">
            <v>23806</v>
          </cell>
          <cell r="I78">
            <v>23971</v>
          </cell>
          <cell r="J78">
            <v>24128</v>
          </cell>
        </row>
        <row r="79">
          <cell r="D79" t="str">
            <v>Randers</v>
          </cell>
          <cell r="E79">
            <v>98122</v>
          </cell>
          <cell r="F79">
            <v>98549</v>
          </cell>
          <cell r="G79">
            <v>99794</v>
          </cell>
          <cell r="H79">
            <v>99834</v>
          </cell>
          <cell r="I79">
            <v>100248</v>
          </cell>
          <cell r="J79">
            <v>100341</v>
          </cell>
        </row>
        <row r="80">
          <cell r="D80" t="str">
            <v>Samsø</v>
          </cell>
          <cell r="E80">
            <v>3651</v>
          </cell>
          <cell r="F80">
            <v>3697</v>
          </cell>
          <cell r="G80">
            <v>3768</v>
          </cell>
          <cell r="H80">
            <v>3773</v>
          </cell>
          <cell r="I80">
            <v>3679</v>
          </cell>
          <cell r="J80">
            <v>3659</v>
          </cell>
        </row>
        <row r="81">
          <cell r="D81" t="str">
            <v>Silkeborg</v>
          </cell>
          <cell r="E81">
            <v>94648</v>
          </cell>
          <cell r="F81">
            <v>96409</v>
          </cell>
          <cell r="G81">
            <v>98825</v>
          </cell>
          <cell r="H81">
            <v>100093</v>
          </cell>
          <cell r="I81">
            <v>101264</v>
          </cell>
          <cell r="J81">
            <v>102258</v>
          </cell>
        </row>
        <row r="82">
          <cell r="D82" t="str">
            <v>Skanderborg</v>
          </cell>
          <cell r="E82">
            <v>63070</v>
          </cell>
          <cell r="F82">
            <v>63791</v>
          </cell>
          <cell r="G82">
            <v>65019</v>
          </cell>
          <cell r="H82">
            <v>65265</v>
          </cell>
          <cell r="I82">
            <v>65376</v>
          </cell>
          <cell r="J82">
            <v>66057</v>
          </cell>
        </row>
        <row r="83">
          <cell r="D83" t="str">
            <v>Syddjurs</v>
          </cell>
          <cell r="E83">
            <v>43107</v>
          </cell>
          <cell r="F83">
            <v>43441</v>
          </cell>
          <cell r="G83">
            <v>44086</v>
          </cell>
          <cell r="H83">
            <v>44197</v>
          </cell>
          <cell r="I83">
            <v>44033</v>
          </cell>
          <cell r="J83">
            <v>44311</v>
          </cell>
        </row>
        <row r="84">
          <cell r="D84" t="str">
            <v>Aarhus</v>
          </cell>
          <cell r="E84">
            <v>349433</v>
          </cell>
          <cell r="F84">
            <v>352315</v>
          </cell>
          <cell r="G84">
            <v>356829</v>
          </cell>
          <cell r="H84">
            <v>362442</v>
          </cell>
          <cell r="I84">
            <v>368131</v>
          </cell>
          <cell r="J84">
            <v>373559</v>
          </cell>
        </row>
        <row r="85">
          <cell r="D85" t="str">
            <v>Herning</v>
          </cell>
          <cell r="E85">
            <v>89411</v>
          </cell>
          <cell r="F85">
            <v>89332</v>
          </cell>
          <cell r="G85">
            <v>89928</v>
          </cell>
          <cell r="H85">
            <v>89996</v>
          </cell>
          <cell r="I85">
            <v>90005</v>
          </cell>
          <cell r="J85">
            <v>90116</v>
          </cell>
        </row>
        <row r="86">
          <cell r="D86" t="str">
            <v>Holstebro</v>
          </cell>
          <cell r="E86">
            <v>58685</v>
          </cell>
          <cell r="F86">
            <v>58618</v>
          </cell>
          <cell r="G86">
            <v>58955</v>
          </cell>
          <cell r="H86">
            <v>59055</v>
          </cell>
          <cell r="I86">
            <v>59064</v>
          </cell>
          <cell r="J86">
            <v>59287</v>
          </cell>
        </row>
        <row r="87">
          <cell r="D87" t="str">
            <v>Ikast-Brande</v>
          </cell>
          <cell r="E87">
            <v>41395</v>
          </cell>
          <cell r="F87">
            <v>41832</v>
          </cell>
          <cell r="G87">
            <v>42516</v>
          </cell>
          <cell r="H87">
            <v>42673</v>
          </cell>
          <cell r="I87">
            <v>42954</v>
          </cell>
          <cell r="J87">
            <v>43237</v>
          </cell>
        </row>
        <row r="88">
          <cell r="D88" t="str">
            <v>Lemvig</v>
          </cell>
          <cell r="E88">
            <v>19662</v>
          </cell>
          <cell r="F88">
            <v>19519</v>
          </cell>
          <cell r="G88">
            <v>19507</v>
          </cell>
          <cell r="H88">
            <v>19298</v>
          </cell>
          <cell r="I88">
            <v>18986</v>
          </cell>
          <cell r="J88">
            <v>18686</v>
          </cell>
        </row>
        <row r="89">
          <cell r="D89" t="str">
            <v>Ringkøbing-Skjern</v>
          </cell>
          <cell r="E89">
            <v>56366</v>
          </cell>
          <cell r="F89">
            <v>56239</v>
          </cell>
          <cell r="G89">
            <v>56534</v>
          </cell>
          <cell r="H89">
            <v>56328</v>
          </cell>
          <cell r="I89">
            <v>56019</v>
          </cell>
          <cell r="J89">
            <v>55557</v>
          </cell>
        </row>
        <row r="90">
          <cell r="D90" t="str">
            <v>Skive</v>
          </cell>
          <cell r="E90">
            <v>45728</v>
          </cell>
          <cell r="F90">
            <v>45226</v>
          </cell>
          <cell r="G90">
            <v>45352</v>
          </cell>
          <cell r="H90">
            <v>44927</v>
          </cell>
          <cell r="I90">
            <v>44589</v>
          </cell>
          <cell r="J90">
            <v>44236</v>
          </cell>
        </row>
        <row r="91">
          <cell r="D91" t="str">
            <v>Struer</v>
          </cell>
          <cell r="E91">
            <v>20951</v>
          </cell>
          <cell r="F91">
            <v>20829</v>
          </cell>
          <cell r="G91">
            <v>20943</v>
          </cell>
          <cell r="H91">
            <v>20668</v>
          </cell>
          <cell r="I91">
            <v>20409</v>
          </cell>
          <cell r="J91">
            <v>20171</v>
          </cell>
        </row>
        <row r="92">
          <cell r="D92" t="str">
            <v>Viborg</v>
          </cell>
          <cell r="E92">
            <v>96706</v>
          </cell>
          <cell r="F92">
            <v>96696</v>
          </cell>
          <cell r="G92">
            <v>97455</v>
          </cell>
          <cell r="H92">
            <v>97564</v>
          </cell>
          <cell r="I92">
            <v>97659</v>
          </cell>
          <cell r="J92">
            <v>97867</v>
          </cell>
        </row>
        <row r="93">
          <cell r="D93" t="str">
            <v>Brønderslev</v>
          </cell>
          <cell r="E93">
            <v>36295</v>
          </cell>
          <cell r="F93">
            <v>36169</v>
          </cell>
          <cell r="G93">
            <v>36529</v>
          </cell>
          <cell r="H93">
            <v>36598</v>
          </cell>
          <cell r="I93">
            <v>36602</v>
          </cell>
          <cell r="J93">
            <v>36564</v>
          </cell>
        </row>
        <row r="94">
          <cell r="D94" t="str">
            <v>Frederikshavn</v>
          </cell>
          <cell r="E94">
            <v>59353</v>
          </cell>
          <cell r="F94">
            <v>59023</v>
          </cell>
          <cell r="G94">
            <v>59068</v>
          </cell>
          <cell r="H94">
            <v>58746</v>
          </cell>
          <cell r="I94">
            <v>58312</v>
          </cell>
          <cell r="J94">
            <v>57653</v>
          </cell>
        </row>
        <row r="95">
          <cell r="D95" t="str">
            <v>Hjørring</v>
          </cell>
          <cell r="E95">
            <v>64450</v>
          </cell>
          <cell r="F95">
            <v>64017</v>
          </cell>
          <cell r="G95">
            <v>64032</v>
          </cell>
          <cell r="H95">
            <v>63915</v>
          </cell>
          <cell r="I95">
            <v>63570</v>
          </cell>
          <cell r="J95">
            <v>63325</v>
          </cell>
        </row>
        <row r="96">
          <cell r="D96" t="str">
            <v>Jammerbugt</v>
          </cell>
          <cell r="E96">
            <v>38357</v>
          </cell>
          <cell r="F96">
            <v>38200</v>
          </cell>
          <cell r="G96">
            <v>38423</v>
          </cell>
          <cell r="H96">
            <v>38330</v>
          </cell>
          <cell r="I96">
            <v>38170</v>
          </cell>
          <cell r="J96">
            <v>37990</v>
          </cell>
        </row>
        <row r="97">
          <cell r="D97" t="str">
            <v>Læsø</v>
          </cell>
          <cell r="E97">
            <v>1776</v>
          </cell>
          <cell r="F97">
            <v>1785</v>
          </cell>
          <cell r="G97">
            <v>1790</v>
          </cell>
          <cell r="H97">
            <v>1779</v>
          </cell>
          <cell r="I97">
            <v>1751</v>
          </cell>
          <cell r="J97">
            <v>1704</v>
          </cell>
        </row>
        <row r="98">
          <cell r="D98" t="str">
            <v>Mariagerfjord</v>
          </cell>
          <cell r="E98">
            <v>41687</v>
          </cell>
          <cell r="F98">
            <v>41572</v>
          </cell>
          <cell r="G98">
            <v>41880</v>
          </cell>
          <cell r="H98">
            <v>41877</v>
          </cell>
          <cell r="I98">
            <v>41844</v>
          </cell>
          <cell r="J98">
            <v>41689</v>
          </cell>
        </row>
        <row r="99">
          <cell r="D99" t="str">
            <v>Morsø</v>
          </cell>
          <cell r="E99">
            <v>20214</v>
          </cell>
          <cell r="F99">
            <v>20082</v>
          </cell>
          <cell r="G99">
            <v>20119</v>
          </cell>
          <cell r="H99">
            <v>19837</v>
          </cell>
          <cell r="I99">
            <v>19611</v>
          </cell>
          <cell r="J99">
            <v>19398</v>
          </cell>
        </row>
        <row r="100">
          <cell r="D100" t="str">
            <v>Rebild</v>
          </cell>
          <cell r="E100">
            <v>30359</v>
          </cell>
          <cell r="F100">
            <v>30558</v>
          </cell>
          <cell r="G100">
            <v>30948</v>
          </cell>
          <cell r="H100">
            <v>30934</v>
          </cell>
          <cell r="I100">
            <v>30962</v>
          </cell>
          <cell r="J100">
            <v>31160</v>
          </cell>
        </row>
        <row r="101">
          <cell r="D101" t="str">
            <v>Thisted</v>
          </cell>
          <cell r="E101">
            <v>43383</v>
          </cell>
          <cell r="F101">
            <v>43142</v>
          </cell>
          <cell r="G101">
            <v>43415</v>
          </cell>
          <cell r="H101">
            <v>43328</v>
          </cell>
          <cell r="I101">
            <v>42910</v>
          </cell>
          <cell r="J101">
            <v>42659</v>
          </cell>
        </row>
        <row r="102">
          <cell r="D102" t="str">
            <v>Vesthimmerlands</v>
          </cell>
          <cell r="E102">
            <v>36647</v>
          </cell>
          <cell r="F102">
            <v>36379</v>
          </cell>
          <cell r="G102">
            <v>36436</v>
          </cell>
          <cell r="H102">
            <v>36267</v>
          </cell>
          <cell r="I102">
            <v>35864</v>
          </cell>
          <cell r="J102">
            <v>35740</v>
          </cell>
        </row>
        <row r="103">
          <cell r="D103" t="str">
            <v>Aalborg</v>
          </cell>
          <cell r="E103">
            <v>217316</v>
          </cell>
          <cell r="F103">
            <v>219476</v>
          </cell>
          <cell r="G103">
            <v>221683</v>
          </cell>
          <cell r="H103">
            <v>222405</v>
          </cell>
          <cell r="I103">
            <v>223041</v>
          </cell>
          <cell r="J103">
            <v>224491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CD00-DD8A-4301-A3A5-4F8FBE5E1D41}">
  <dimension ref="A1:Z102"/>
  <sheetViews>
    <sheetView tabSelected="1" topLeftCell="I1" zoomScale="70" zoomScaleNormal="70" workbookViewId="0">
      <selection activeCell="X14" sqref="X14"/>
    </sheetView>
  </sheetViews>
  <sheetFormatPr defaultRowHeight="14.4" x14ac:dyDescent="0.3"/>
  <cols>
    <col min="1" max="1" width="16.5546875" bestFit="1" customWidth="1"/>
    <col min="2" max="2" width="12.6640625" customWidth="1"/>
    <col min="8" max="8" width="12.6640625" customWidth="1"/>
    <col min="9" max="9" width="17.109375" customWidth="1"/>
    <col min="10" max="11" width="15.5546875" customWidth="1"/>
    <col min="12" max="12" width="16.21875" customWidth="1"/>
    <col min="15" max="15" width="17.5546875" customWidth="1"/>
    <col min="16" max="17" width="11.77734375" customWidth="1"/>
    <col min="20" max="20" width="19.77734375" customWidth="1"/>
    <col min="21" max="21" width="13.5546875" customWidth="1"/>
    <col min="22" max="22" width="15.21875" bestFit="1" customWidth="1"/>
    <col min="25" max="25" width="12" bestFit="1" customWidth="1"/>
  </cols>
  <sheetData>
    <row r="1" spans="1:26" ht="30.6" customHeight="1" x14ac:dyDescent="0.3">
      <c r="A1" s="7" t="s">
        <v>105</v>
      </c>
      <c r="B1" s="7">
        <v>2020</v>
      </c>
      <c r="C1" s="7">
        <v>2021</v>
      </c>
      <c r="D1" s="7">
        <v>2022</v>
      </c>
      <c r="E1" s="7">
        <v>2023</v>
      </c>
      <c r="F1" s="7">
        <v>2024</v>
      </c>
      <c r="G1" s="7">
        <v>2025</v>
      </c>
      <c r="H1" s="10" t="s">
        <v>136</v>
      </c>
      <c r="I1" s="10" t="s">
        <v>137</v>
      </c>
      <c r="J1" s="10" t="s">
        <v>134</v>
      </c>
      <c r="K1" s="10"/>
      <c r="L1" s="10" t="s">
        <v>135</v>
      </c>
      <c r="O1" s="7" t="s">
        <v>105</v>
      </c>
      <c r="P1" s="3">
        <v>2020</v>
      </c>
      <c r="Q1" s="7"/>
      <c r="R1" s="3">
        <v>2025</v>
      </c>
      <c r="S1" s="7"/>
      <c r="T1" s="10" t="s">
        <v>136</v>
      </c>
      <c r="U1" s="10"/>
      <c r="V1" s="7"/>
    </row>
    <row r="2" spans="1:26" x14ac:dyDescent="0.3">
      <c r="A2" s="3" t="s">
        <v>20</v>
      </c>
      <c r="B2" s="8">
        <f>VLOOKUP(A2,'Langfristet gæld'!$A$1:$G$100,2,FALSE)</f>
        <v>17053.07189485971</v>
      </c>
      <c r="C2" s="6">
        <f>VLOOKUP(A2,'Langfristet gæld'!$A$1:$G$100,3,FALSE)</f>
        <v>15518.026264800859</v>
      </c>
      <c r="D2" s="6">
        <f>VLOOKUP(A2,'Langfristet gæld'!$A$1:$G$100,4,FALSE)</f>
        <v>13277.613355937401</v>
      </c>
      <c r="E2" s="6">
        <f>VLOOKUP(A2,'Langfristet gæld'!$A$1:$G$100,5,FALSE)</f>
        <v>9711.7134344757651</v>
      </c>
      <c r="F2" s="6">
        <f>VLOOKUP(A2,'Langfristet gæld'!$A$1:$G$100,6,FALSE)</f>
        <v>5096.2670634106298</v>
      </c>
      <c r="G2" s="6">
        <f>VLOOKUP(A2,'Langfristet gæld'!$A$1:$G$100,7,FALSE)</f>
        <v>5.4283978124367032</v>
      </c>
      <c r="H2" s="6">
        <f>G2-B2</f>
        <v>-17047.643497047273</v>
      </c>
      <c r="I2" s="6">
        <f>G2-F2</f>
        <v>-5090.8386655981931</v>
      </c>
      <c r="J2" s="9">
        <f>(G2-B2)/B2</f>
        <v>-0.99968167624895354</v>
      </c>
      <c r="K2" s="16">
        <v>1</v>
      </c>
      <c r="L2" s="9">
        <f>(G2-F2)/F2</f>
        <v>-0.99893482862163741</v>
      </c>
      <c r="O2" s="3" t="s">
        <v>98</v>
      </c>
      <c r="P2" s="8">
        <f>VLOOKUP(O2,'Langfristet gæld'!$A$1:$G$100,2,FALSE)</f>
        <v>69715.756802721095</v>
      </c>
      <c r="Q2" s="8">
        <v>97</v>
      </c>
      <c r="R2" s="6">
        <f>VLOOKUP(O2,'Langfristet gæld'!$A$1:$G$100,7,FALSE)</f>
        <v>43004.753416518121</v>
      </c>
      <c r="S2" s="6">
        <v>96</v>
      </c>
      <c r="T2" s="6">
        <f>R2-P2</f>
        <v>-26711.003386202974</v>
      </c>
      <c r="U2" s="16">
        <v>1</v>
      </c>
      <c r="V2" s="14"/>
      <c r="W2" s="8"/>
      <c r="Y2" s="13"/>
      <c r="Z2" s="6"/>
    </row>
    <row r="3" spans="1:26" x14ac:dyDescent="0.3">
      <c r="A3" s="3" t="s">
        <v>58</v>
      </c>
      <c r="B3" s="8">
        <f>VLOOKUP(A3,'Langfristet gæld'!$A$1:$G$100,2,FALSE)</f>
        <v>2504.7854072895871</v>
      </c>
      <c r="C3" s="6">
        <f>VLOOKUP(A3,'Langfristet gæld'!$A$1:$G$100,3,FALSE)</f>
        <v>2058.8502389446048</v>
      </c>
      <c r="D3" s="6">
        <f>VLOOKUP(A3,'Langfristet gæld'!$A$1:$G$100,4,FALSE)</f>
        <v>1615.1588873806559</v>
      </c>
      <c r="E3" s="6">
        <f>VLOOKUP(A3,'Langfristet gæld'!$A$1:$G$100,5,FALSE)</f>
        <v>1213.2662613981761</v>
      </c>
      <c r="F3" s="6">
        <f>VLOOKUP(A3,'Langfristet gæld'!$A$1:$G$100,6,FALSE)</f>
        <v>826.95743303114989</v>
      </c>
      <c r="G3" s="6">
        <f>VLOOKUP(A3,'Langfristet gæld'!$A$1:$G$100,7,FALSE)</f>
        <v>479.7285719181603</v>
      </c>
      <c r="H3" s="6">
        <f>G3-B3</f>
        <v>-2025.0568353714268</v>
      </c>
      <c r="I3" s="6">
        <f>G3-F3</f>
        <v>-347.22886111298959</v>
      </c>
      <c r="J3" s="9">
        <f>(G3-B3)/B3</f>
        <v>-0.80847518093884474</v>
      </c>
      <c r="K3" s="16">
        <v>2</v>
      </c>
      <c r="L3" s="9">
        <f>(G3-F3)/F3</f>
        <v>-0.41988722423141961</v>
      </c>
      <c r="O3" s="3" t="s">
        <v>81</v>
      </c>
      <c r="P3" s="8">
        <f>VLOOKUP(O3,'Langfristet gæld'!$A$1:$G$100,2,FALSE)</f>
        <v>122697.47528517109</v>
      </c>
      <c r="Q3" s="8">
        <v>99</v>
      </c>
      <c r="R3" s="6">
        <f>VLOOKUP(O3,'Langfristet gæld'!$A$1:$G$100,7,FALSE)</f>
        <v>97046.723804257665</v>
      </c>
      <c r="S3" s="6">
        <v>99</v>
      </c>
      <c r="T3" s="6">
        <f>R3-P3</f>
        <v>-25650.75148091343</v>
      </c>
      <c r="U3" s="16">
        <v>2</v>
      </c>
      <c r="V3" s="14"/>
      <c r="W3" s="8"/>
      <c r="Y3" s="3"/>
      <c r="Z3" s="6"/>
    </row>
    <row r="4" spans="1:26" x14ac:dyDescent="0.3">
      <c r="A4" s="3" t="s">
        <v>78</v>
      </c>
      <c r="B4" s="8">
        <f>VLOOKUP(A4,'Langfristet gæld'!$A$1:$G$100,2,FALSE)</f>
        <v>11848.573396854614</v>
      </c>
      <c r="C4" s="6">
        <f>VLOOKUP(A4,'Langfristet gæld'!$A$1:$G$100,3,FALSE)</f>
        <v>9424.043335770968</v>
      </c>
      <c r="D4" s="6">
        <f>VLOOKUP(A4,'Langfristet gæld'!$A$1:$G$100,4,FALSE)</f>
        <v>6920.8574979719142</v>
      </c>
      <c r="E4" s="6">
        <f>VLOOKUP(A4,'Langfristet gæld'!$A$1:$G$100,5,FALSE)</f>
        <v>5961.3181954151141</v>
      </c>
      <c r="F4" s="6">
        <f>VLOOKUP(A4,'Langfristet gæld'!$A$1:$G$100,6,FALSE)</f>
        <v>3594.4094604179168</v>
      </c>
      <c r="G4" s="6">
        <f>VLOOKUP(A4,'Langfristet gæld'!$A$1:$G$100,7,FALSE)</f>
        <v>2661.2660032349154</v>
      </c>
      <c r="H4" s="6">
        <f>G4-B4</f>
        <v>-9187.3073936196979</v>
      </c>
      <c r="I4" s="6">
        <f>G4-F4</f>
        <v>-933.14345718300137</v>
      </c>
      <c r="J4" s="9">
        <f>(G4-B4)/B4</f>
        <v>-0.77539355042174196</v>
      </c>
      <c r="K4" s="16">
        <v>3</v>
      </c>
      <c r="L4" s="9">
        <f>(G4-F4)/F4</f>
        <v>-0.25960967092338616</v>
      </c>
      <c r="O4" s="3" t="s">
        <v>28</v>
      </c>
      <c r="P4" s="8">
        <f>VLOOKUP(O4,'Langfristet gæld'!$A$1:$G$100,2,FALSE)</f>
        <v>69970.194214775242</v>
      </c>
      <c r="Q4" s="8">
        <v>98</v>
      </c>
      <c r="R4" s="6">
        <f>VLOOKUP(O4,'Langfristet gæld'!$A$1:$G$100,7,FALSE)</f>
        <v>51167.770676867098</v>
      </c>
      <c r="S4" s="6">
        <v>98</v>
      </c>
      <c r="T4" s="6">
        <f>R4-P4</f>
        <v>-18802.423537908144</v>
      </c>
      <c r="U4" s="16">
        <v>3</v>
      </c>
      <c r="V4" s="14"/>
      <c r="W4" s="8"/>
      <c r="Y4" s="13"/>
      <c r="Z4" s="6"/>
    </row>
    <row r="5" spans="1:26" x14ac:dyDescent="0.3">
      <c r="A5" s="3" t="s">
        <v>26</v>
      </c>
      <c r="B5" s="8">
        <f>VLOOKUP(A5,'Langfristet gæld'!$A$1:$G$100,2,FALSE)</f>
        <v>9695.6547636470077</v>
      </c>
      <c r="C5" s="6">
        <f>VLOOKUP(A5,'Langfristet gæld'!$A$1:$G$100,3,FALSE)</f>
        <v>7948.0897818543581</v>
      </c>
      <c r="D5" s="6">
        <f>VLOOKUP(A5,'Langfristet gæld'!$A$1:$G$100,4,FALSE)</f>
        <v>6015.0942477566896</v>
      </c>
      <c r="E5" s="6">
        <f>VLOOKUP(A5,'Langfristet gæld'!$A$1:$G$100,5,FALSE)</f>
        <v>4435.5267918779309</v>
      </c>
      <c r="F5" s="6">
        <f>VLOOKUP(A5,'Langfristet gæld'!$A$1:$G$100,6,FALSE)</f>
        <v>4539.2251931920546</v>
      </c>
      <c r="G5" s="6">
        <f>VLOOKUP(A5,'Langfristet gæld'!$A$1:$G$100,7,FALSE)</f>
        <v>3967.7464954647189</v>
      </c>
      <c r="H5" s="6">
        <f>G5-B5</f>
        <v>-5727.9082681822892</v>
      </c>
      <c r="I5" s="6">
        <f>G5-F5</f>
        <v>-571.47869772733566</v>
      </c>
      <c r="J5" s="9">
        <f>(G5-B5)/B5</f>
        <v>-0.59077065013273478</v>
      </c>
      <c r="K5" s="16">
        <v>4</v>
      </c>
      <c r="L5" s="9">
        <f>(G5-F5)/F5</f>
        <v>-0.12589785115407831</v>
      </c>
      <c r="O5" s="3" t="s">
        <v>20</v>
      </c>
      <c r="P5" s="8">
        <f>VLOOKUP(O5,'Langfristet gæld'!$A$1:$G$100,2,FALSE)</f>
        <v>17053.07189485971</v>
      </c>
      <c r="Q5" s="8">
        <v>72</v>
      </c>
      <c r="R5" s="6">
        <f>VLOOKUP(O5,'Langfristet gæld'!$A$1:$G$100,7,FALSE)</f>
        <v>5.4283978124367032</v>
      </c>
      <c r="S5" s="6">
        <v>2</v>
      </c>
      <c r="T5" s="6">
        <f>R5-P5</f>
        <v>-17047.643497047273</v>
      </c>
      <c r="U5" s="16">
        <v>4</v>
      </c>
      <c r="V5" s="14"/>
      <c r="W5" s="8"/>
      <c r="Y5" s="13"/>
      <c r="Z5" s="6"/>
    </row>
    <row r="6" spans="1:26" x14ac:dyDescent="0.3">
      <c r="A6" s="3" t="s">
        <v>44</v>
      </c>
      <c r="B6" s="8">
        <f>VLOOKUP(A6,'Langfristet gæld'!$A$1:$G$100,2,FALSE)</f>
        <v>6789.4923175284102</v>
      </c>
      <c r="C6" s="6">
        <f>VLOOKUP(A6,'Langfristet gæld'!$A$1:$G$100,3,FALSE)</f>
        <v>5631.3068144227582</v>
      </c>
      <c r="D6" s="6">
        <f>VLOOKUP(A6,'Langfristet gæld'!$A$1:$G$100,4,FALSE)</f>
        <v>4426.0651934527605</v>
      </c>
      <c r="E6" s="6">
        <f>VLOOKUP(A6,'Langfristet gæld'!$A$1:$G$100,5,FALSE)</f>
        <v>3315.2741725144379</v>
      </c>
      <c r="F6" s="6">
        <f>VLOOKUP(A6,'Langfristet gæld'!$A$1:$G$100,6,FALSE)</f>
        <v>3087.8774712595887</v>
      </c>
      <c r="G6" s="6">
        <f>VLOOKUP(A6,'Langfristet gæld'!$A$1:$G$100,7,FALSE)</f>
        <v>2791.2999958293362</v>
      </c>
      <c r="H6" s="6">
        <f>G6-B6</f>
        <v>-3998.192321699074</v>
      </c>
      <c r="I6" s="6">
        <f>G6-F6</f>
        <v>-296.57747543025243</v>
      </c>
      <c r="J6" s="9">
        <f>(G6-B6)/B6</f>
        <v>-0.58887942348457389</v>
      </c>
      <c r="K6" s="16">
        <v>5</v>
      </c>
      <c r="L6" s="9">
        <f>(G6-F6)/F6</f>
        <v>-9.604573957051292E-2</v>
      </c>
      <c r="O6" s="3" t="s">
        <v>25</v>
      </c>
      <c r="P6" s="8">
        <f>VLOOKUP(O6,'Langfristet gæld'!$A$1:$G$100,2,FALSE)</f>
        <v>24969.925073233251</v>
      </c>
      <c r="Q6" s="8">
        <v>93</v>
      </c>
      <c r="R6" s="6">
        <f>VLOOKUP(O6,'Langfristet gæld'!$A$1:$G$100,7,FALSE)</f>
        <v>12595.631487889274</v>
      </c>
      <c r="S6" s="6">
        <v>73</v>
      </c>
      <c r="T6" s="6">
        <f>R6-P6</f>
        <v>-12374.293585343978</v>
      </c>
      <c r="U6" s="16">
        <v>5</v>
      </c>
      <c r="V6" s="14"/>
      <c r="W6" s="8"/>
      <c r="Y6" s="13"/>
      <c r="Z6" s="6"/>
    </row>
    <row r="7" spans="1:26" x14ac:dyDescent="0.3">
      <c r="A7" s="3" t="s">
        <v>27</v>
      </c>
      <c r="B7" s="8">
        <f>VLOOKUP(A7,'Langfristet gæld'!$A$1:$G$100,2,FALSE)</f>
        <v>12602.106208323248</v>
      </c>
      <c r="C7" s="6">
        <f>VLOOKUP(A7,'Langfristet gæld'!$A$1:$G$100,3,FALSE)</f>
        <v>9809.2990393013097</v>
      </c>
      <c r="D7" s="6">
        <f>VLOOKUP(A7,'Langfristet gæld'!$A$1:$G$100,4,FALSE)</f>
        <v>9020.9886767557909</v>
      </c>
      <c r="E7" s="6">
        <f>VLOOKUP(A7,'Langfristet gæld'!$A$1:$G$100,5,FALSE)</f>
        <v>8372.3421415936828</v>
      </c>
      <c r="F7" s="6">
        <f>VLOOKUP(A7,'Langfristet gæld'!$A$1:$G$100,6,FALSE)</f>
        <v>6785.0940023803441</v>
      </c>
      <c r="G7" s="6">
        <f>VLOOKUP(A7,'Langfristet gæld'!$A$1:$G$100,7,FALSE)</f>
        <v>5602.2760800842989</v>
      </c>
      <c r="H7" s="6">
        <f>G7-B7</f>
        <v>-6999.8301282389493</v>
      </c>
      <c r="I7" s="6">
        <f>G7-F7</f>
        <v>-1182.8179222960453</v>
      </c>
      <c r="J7" s="9">
        <f>(G7-B7)/B7</f>
        <v>-0.55544922511570383</v>
      </c>
      <c r="K7" s="16">
        <v>6</v>
      </c>
      <c r="L7" s="9">
        <f>(G7-F7)/F7</f>
        <v>-0.17432594476673272</v>
      </c>
      <c r="O7" s="3" t="s">
        <v>23</v>
      </c>
      <c r="P7" s="8">
        <f>VLOOKUP(O7,'Langfristet gæld'!$A$1:$G$100,2,FALSE)</f>
        <v>22606.573902512871</v>
      </c>
      <c r="Q7" s="8">
        <v>90</v>
      </c>
      <c r="R7" s="6">
        <f>VLOOKUP(O7,'Langfristet gæld'!$A$1:$G$100,7,FALSE)</f>
        <v>12573.331906469046</v>
      </c>
      <c r="S7" s="6">
        <v>72</v>
      </c>
      <c r="T7" s="6">
        <f>R7-P7</f>
        <v>-10033.241996043826</v>
      </c>
      <c r="U7" s="16">
        <v>6</v>
      </c>
      <c r="V7" s="14"/>
      <c r="W7" s="8"/>
      <c r="Y7" s="13"/>
      <c r="Z7" s="6"/>
    </row>
    <row r="8" spans="1:26" x14ac:dyDescent="0.3">
      <c r="A8" s="3" t="s">
        <v>60</v>
      </c>
      <c r="B8" s="8">
        <f>VLOOKUP(A8,'Langfristet gæld'!$A$1:$G$100,2,FALSE)</f>
        <v>5204.5548564783057</v>
      </c>
      <c r="C8" s="6">
        <f>VLOOKUP(A8,'Langfristet gæld'!$A$1:$G$100,3,FALSE)</f>
        <v>5403.0415287069491</v>
      </c>
      <c r="D8" s="6">
        <f>VLOOKUP(A8,'Langfristet gæld'!$A$1:$G$100,4,FALSE)</f>
        <v>5231.79238192307</v>
      </c>
      <c r="E8" s="6">
        <f>VLOOKUP(A8,'Langfristet gæld'!$A$1:$G$100,5,FALSE)</f>
        <v>4929.6669281320856</v>
      </c>
      <c r="F8" s="6">
        <f>VLOOKUP(A8,'Langfristet gæld'!$A$1:$G$100,6,FALSE)</f>
        <v>4527.6786857872039</v>
      </c>
      <c r="G8" s="6">
        <f>VLOOKUP(A8,'Langfristet gæld'!$A$1:$G$100,7,FALSE)</f>
        <v>2355.2597012684832</v>
      </c>
      <c r="H8" s="6">
        <f>G8-B8</f>
        <v>-2849.2951552098225</v>
      </c>
      <c r="I8" s="6">
        <f>G8-F8</f>
        <v>-2172.4189845187207</v>
      </c>
      <c r="J8" s="9">
        <f>(G8-B8)/B8</f>
        <v>-0.54746183560025263</v>
      </c>
      <c r="K8" s="16">
        <v>7</v>
      </c>
      <c r="L8" s="9">
        <f>(G8-F8)/F8</f>
        <v>-0.47980855870760925</v>
      </c>
      <c r="O8" s="3" t="s">
        <v>78</v>
      </c>
      <c r="P8" s="8">
        <f>VLOOKUP(O8,'Langfristet gæld'!$A$1:$G$100,2,FALSE)</f>
        <v>11848.573396854614</v>
      </c>
      <c r="Q8" s="8">
        <v>45</v>
      </c>
      <c r="R8" s="6">
        <f>VLOOKUP(O8,'Langfristet gæld'!$A$1:$G$100,7,FALSE)</f>
        <v>2661.2660032349154</v>
      </c>
      <c r="S8" s="6">
        <v>9</v>
      </c>
      <c r="T8" s="6">
        <f>R8-P8</f>
        <v>-9187.3073936196979</v>
      </c>
      <c r="U8" s="16">
        <v>7</v>
      </c>
      <c r="V8" s="14"/>
      <c r="W8" s="8"/>
      <c r="Y8" s="13"/>
      <c r="Z8" s="6"/>
    </row>
    <row r="9" spans="1:26" x14ac:dyDescent="0.3">
      <c r="A9" s="3" t="s">
        <v>46</v>
      </c>
      <c r="B9" s="8">
        <f>VLOOKUP(A9,'Langfristet gæld'!$A$1:$G$100,2,FALSE)</f>
        <v>12188.096620622498</v>
      </c>
      <c r="C9" s="6">
        <f>VLOOKUP(A9,'Langfristet gæld'!$A$1:$G$100,3,FALSE)</f>
        <v>10164.873975250892</v>
      </c>
      <c r="D9" s="6">
        <f>VLOOKUP(A9,'Langfristet gæld'!$A$1:$G$100,4,FALSE)</f>
        <v>8637.8996049979942</v>
      </c>
      <c r="E9" s="6">
        <f>VLOOKUP(A9,'Langfristet gæld'!$A$1:$G$100,5,FALSE)</f>
        <v>7386.3135686218975</v>
      </c>
      <c r="F9" s="6">
        <f>VLOOKUP(A9,'Langfristet gæld'!$A$1:$G$100,6,FALSE)</f>
        <v>6598.2907002768115</v>
      </c>
      <c r="G9" s="6">
        <f>VLOOKUP(A9,'Langfristet gæld'!$A$1:$G$100,7,FALSE)</f>
        <v>5819.8396017049654</v>
      </c>
      <c r="H9" s="6">
        <f>G9-B9</f>
        <v>-6368.2570189175331</v>
      </c>
      <c r="I9" s="6">
        <f>G9-F9</f>
        <v>-778.45109857184616</v>
      </c>
      <c r="J9" s="9">
        <f>(G9-B9)/B9</f>
        <v>-0.52249807473156373</v>
      </c>
      <c r="K9" s="16">
        <v>8</v>
      </c>
      <c r="L9" s="9">
        <f>(G9-F9)/F9</f>
        <v>-0.11797769057661987</v>
      </c>
      <c r="O9" s="3" t="s">
        <v>45</v>
      </c>
      <c r="P9" s="8">
        <f>VLOOKUP(O9,'Langfristet gæld'!$A$1:$G$100,2,FALSE)</f>
        <v>28311.096376328969</v>
      </c>
      <c r="Q9" s="8">
        <v>95</v>
      </c>
      <c r="R9" s="6">
        <f>VLOOKUP(O9,'Langfristet gæld'!$A$1:$G$100,7,FALSE)</f>
        <v>20018.970752342149</v>
      </c>
      <c r="S9" s="6">
        <v>91</v>
      </c>
      <c r="T9" s="6">
        <f>R9-P9</f>
        <v>-8292.1256239868198</v>
      </c>
      <c r="U9" s="16">
        <v>8</v>
      </c>
      <c r="V9" s="14"/>
      <c r="W9" s="8"/>
      <c r="Y9" s="13"/>
      <c r="Z9" s="6"/>
    </row>
    <row r="10" spans="1:26" x14ac:dyDescent="0.3">
      <c r="A10" s="3" t="s">
        <v>40</v>
      </c>
      <c r="B10" s="8">
        <f>VLOOKUP(A10,'Langfristet gæld'!$A$1:$G$100,2,FALSE)</f>
        <v>7409.6883238769688</v>
      </c>
      <c r="C10" s="6">
        <f>VLOOKUP(A10,'Langfristet gæld'!$A$1:$G$100,3,FALSE)</f>
        <v>6682.2444313692513</v>
      </c>
      <c r="D10" s="6">
        <f>VLOOKUP(A10,'Langfristet gæld'!$A$1:$G$100,4,FALSE)</f>
        <v>5815.6870439064287</v>
      </c>
      <c r="E10" s="6">
        <f>VLOOKUP(A10,'Langfristet gæld'!$A$1:$G$100,5,FALSE)</f>
        <v>4964.9198095935553</v>
      </c>
      <c r="F10" s="6">
        <f>VLOOKUP(A10,'Langfristet gæld'!$A$1:$G$100,6,FALSE)</f>
        <v>4281.4930454471942</v>
      </c>
      <c r="G10" s="6">
        <f>VLOOKUP(A10,'Langfristet gæld'!$A$1:$G$100,7,FALSE)</f>
        <v>3712.5399361022364</v>
      </c>
      <c r="H10" s="6">
        <f>G10-B10</f>
        <v>-3697.1483877747323</v>
      </c>
      <c r="I10" s="6">
        <f>G10-F10</f>
        <v>-568.95310934495774</v>
      </c>
      <c r="J10" s="9">
        <f>(G10-B10)/B10</f>
        <v>-0.49896139030045933</v>
      </c>
      <c r="K10" s="16">
        <v>9</v>
      </c>
      <c r="L10" s="9">
        <f>(G10-F10)/F10</f>
        <v>-0.13288661298888824</v>
      </c>
      <c r="O10" s="3" t="s">
        <v>50</v>
      </c>
      <c r="P10" s="8">
        <f>VLOOKUP(O10,'Langfristet gæld'!$A$1:$G$100,2,FALSE)</f>
        <v>18750.05978061548</v>
      </c>
      <c r="Q10" s="8">
        <v>83</v>
      </c>
      <c r="R10" s="6">
        <f>VLOOKUP(O10,'Langfristet gæld'!$A$1:$G$100,7,FALSE)</f>
        <v>10521.407966810359</v>
      </c>
      <c r="S10" s="6">
        <v>55</v>
      </c>
      <c r="T10" s="6">
        <f>R10-P10</f>
        <v>-8228.6518138051215</v>
      </c>
      <c r="U10" s="16">
        <v>9</v>
      </c>
      <c r="V10" s="14"/>
      <c r="W10" s="8"/>
      <c r="Y10" s="3"/>
      <c r="Z10" s="6"/>
    </row>
    <row r="11" spans="1:26" x14ac:dyDescent="0.3">
      <c r="A11" s="3" t="s">
        <v>25</v>
      </c>
      <c r="B11" s="8">
        <f>VLOOKUP(A11,'Langfristet gæld'!$A$1:$G$100,2,FALSE)</f>
        <v>24969.925073233251</v>
      </c>
      <c r="C11" s="6">
        <f>VLOOKUP(A11,'Langfristet gæld'!$A$1:$G$100,3,FALSE)</f>
        <v>13370.048811267603</v>
      </c>
      <c r="D11" s="6">
        <f>VLOOKUP(A11,'Langfristet gæld'!$A$1:$G$100,4,FALSE)</f>
        <v>13480.550822417206</v>
      </c>
      <c r="E11" s="6">
        <f>VLOOKUP(A11,'Langfristet gæld'!$A$1:$G$100,5,FALSE)</f>
        <v>13957.948871123606</v>
      </c>
      <c r="F11" s="6">
        <f>VLOOKUP(A11,'Langfristet gæld'!$A$1:$G$100,6,FALSE)</f>
        <v>13538.858569453285</v>
      </c>
      <c r="G11" s="6">
        <f>VLOOKUP(A11,'Langfristet gæld'!$A$1:$G$100,7,FALSE)</f>
        <v>12595.631487889274</v>
      </c>
      <c r="H11" s="6">
        <f>G11-B11</f>
        <v>-12374.293585343978</v>
      </c>
      <c r="I11" s="6">
        <f>G11-F11</f>
        <v>-943.22708156401131</v>
      </c>
      <c r="J11" s="9">
        <f>(G11-B11)/B11</f>
        <v>-0.49556791015799723</v>
      </c>
      <c r="K11" s="16">
        <v>10</v>
      </c>
      <c r="L11" s="9">
        <f>(G11-F11)/F11</f>
        <v>-6.9668139062486714E-2</v>
      </c>
      <c r="O11" s="3" t="s">
        <v>53</v>
      </c>
      <c r="P11" s="8">
        <f>VLOOKUP(O11,'Langfristet gæld'!$A$1:$G$100,2,FALSE)</f>
        <v>17390.670149509384</v>
      </c>
      <c r="Q11" s="8">
        <v>75</v>
      </c>
      <c r="R11" s="6">
        <f>VLOOKUP(O11,'Langfristet gæld'!$A$1:$G$100,7,FALSE)</f>
        <v>9786.3707300156075</v>
      </c>
      <c r="S11" s="6">
        <v>49</v>
      </c>
      <c r="T11" s="6">
        <f>R11-P11</f>
        <v>-7604.2994194937764</v>
      </c>
      <c r="U11" s="16">
        <v>10</v>
      </c>
      <c r="V11" s="14"/>
      <c r="W11" s="8"/>
      <c r="Y11" s="13"/>
      <c r="Z11" s="6"/>
    </row>
    <row r="12" spans="1:26" x14ac:dyDescent="0.3">
      <c r="A12" s="3" t="s">
        <v>91</v>
      </c>
      <c r="B12" s="8">
        <f>VLOOKUP(A12,'Langfristet gæld'!$A$1:$G$100,2,FALSE)</f>
        <v>11784.770368739682</v>
      </c>
      <c r="C12" s="6">
        <f>VLOOKUP(A12,'Langfristet gæld'!$A$1:$G$100,3,FALSE)</f>
        <v>11261.9661031989</v>
      </c>
      <c r="D12" s="6">
        <f>VLOOKUP(A12,'Langfristet gæld'!$A$1:$G$100,4,FALSE)</f>
        <v>10198.561204033083</v>
      </c>
      <c r="E12" s="6">
        <f>VLOOKUP(A12,'Langfristet gæld'!$A$1:$G$100,5,FALSE)</f>
        <v>9248.1080265540131</v>
      </c>
      <c r="F12" s="6">
        <f>VLOOKUP(A12,'Langfristet gæld'!$A$1:$G$100,6,FALSE)</f>
        <v>8144.1510783252115</v>
      </c>
      <c r="G12" s="6">
        <f>VLOOKUP(A12,'Langfristet gæld'!$A$1:$G$100,7,FALSE)</f>
        <v>6252.5847995646654</v>
      </c>
      <c r="H12" s="6">
        <f>G12-B12</f>
        <v>-5532.185569175017</v>
      </c>
      <c r="I12" s="6">
        <f>G12-F12</f>
        <v>-1891.5662787605461</v>
      </c>
      <c r="J12" s="9">
        <f>(G12-B12)/B12</f>
        <v>-0.46943516047200284</v>
      </c>
      <c r="K12" s="16">
        <v>11</v>
      </c>
      <c r="L12" s="9">
        <f>(G12-F12)/F12</f>
        <v>-0.23226070594328091</v>
      </c>
      <c r="O12" s="3" t="s">
        <v>42</v>
      </c>
      <c r="P12" s="8">
        <f>VLOOKUP(O12,'Langfristet gæld'!$A$1:$G$100,2,FALSE)</f>
        <v>25281.132707863679</v>
      </c>
      <c r="Q12" s="8">
        <v>94</v>
      </c>
      <c r="R12" s="6">
        <f>VLOOKUP(O12,'Langfristet gæld'!$A$1:$G$100,7,FALSE)</f>
        <v>17892.217392039784</v>
      </c>
      <c r="S12" s="6">
        <v>88</v>
      </c>
      <c r="T12" s="6">
        <f>R12-P12</f>
        <v>-7388.9153158238951</v>
      </c>
      <c r="U12" s="16">
        <v>11</v>
      </c>
      <c r="V12" s="14"/>
      <c r="W12" s="8"/>
      <c r="Y12" s="13"/>
      <c r="Z12" s="6"/>
    </row>
    <row r="13" spans="1:26" x14ac:dyDescent="0.3">
      <c r="A13" s="3" t="s">
        <v>56</v>
      </c>
      <c r="B13" s="8">
        <f>VLOOKUP(A13,'Langfristet gæld'!$A$1:$G$100,2,FALSE)</f>
        <v>13227.797929974935</v>
      </c>
      <c r="C13" s="6">
        <f>VLOOKUP(A13,'Langfristet gæld'!$A$1:$G$100,3,FALSE)</f>
        <v>11776.899317960375</v>
      </c>
      <c r="D13" s="6">
        <f>VLOOKUP(A13,'Langfristet gæld'!$A$1:$G$100,4,FALSE)</f>
        <v>10290.373759612816</v>
      </c>
      <c r="E13" s="6">
        <f>VLOOKUP(A13,'Langfristet gæld'!$A$1:$G$100,5,FALSE)</f>
        <v>9226.6209624796065</v>
      </c>
      <c r="F13" s="6">
        <f>VLOOKUP(A13,'Langfristet gæld'!$A$1:$G$100,6,FALSE)</f>
        <v>8473.9537292240875</v>
      </c>
      <c r="G13" s="6">
        <f>VLOOKUP(A13,'Langfristet gæld'!$A$1:$G$100,7,FALSE)</f>
        <v>7056.4986065366102</v>
      </c>
      <c r="H13" s="6">
        <f>G13-B13</f>
        <v>-6171.2993234383248</v>
      </c>
      <c r="I13" s="6">
        <f>G13-F13</f>
        <v>-1417.4551226874773</v>
      </c>
      <c r="J13" s="9">
        <f>(G13-B13)/B13</f>
        <v>-0.46654018727136837</v>
      </c>
      <c r="K13" s="16">
        <v>12</v>
      </c>
      <c r="L13" s="9">
        <f>(G13-F13)/F13</f>
        <v>-0.1672719922695714</v>
      </c>
      <c r="O13" s="3" t="s">
        <v>27</v>
      </c>
      <c r="P13" s="8">
        <f>VLOOKUP(O13,'Langfristet gæld'!$A$1:$G$100,2,FALSE)</f>
        <v>12602.106208323248</v>
      </c>
      <c r="Q13" s="8">
        <v>55</v>
      </c>
      <c r="R13" s="6">
        <f>VLOOKUP(O13,'Langfristet gæld'!$A$1:$G$100,7,FALSE)</f>
        <v>5602.2760800842989</v>
      </c>
      <c r="S13" s="6">
        <v>21</v>
      </c>
      <c r="T13" s="6">
        <f>R13-P13</f>
        <v>-6999.8301282389493</v>
      </c>
      <c r="U13" s="16">
        <v>12</v>
      </c>
      <c r="V13" s="14"/>
      <c r="W13" s="8"/>
      <c r="Y13" s="3"/>
      <c r="Z13" s="6"/>
    </row>
    <row r="14" spans="1:26" x14ac:dyDescent="0.3">
      <c r="A14" s="3" t="s">
        <v>7</v>
      </c>
      <c r="B14" s="8">
        <f>VLOOKUP(A14,'Langfristet gæld'!$A$1:$G$100,2,FALSE)</f>
        <v>4641.6928478633226</v>
      </c>
      <c r="C14" s="6">
        <f>VLOOKUP(A14,'Langfristet gæld'!$A$1:$G$100,3,FALSE)</f>
        <v>4374.7429344646671</v>
      </c>
      <c r="D14" s="6">
        <f>VLOOKUP(A14,'Langfristet gæld'!$A$1:$G$100,4,FALSE)</f>
        <v>4099.8160138109215</v>
      </c>
      <c r="E14" s="6">
        <f>VLOOKUP(A14,'Langfristet gæld'!$A$1:$G$100,5,FALSE)</f>
        <v>3817.6943186471522</v>
      </c>
      <c r="F14" s="6">
        <f>VLOOKUP(A14,'Langfristet gæld'!$A$1:$G$100,6,FALSE)</f>
        <v>3475.3746880148224</v>
      </c>
      <c r="G14" s="6">
        <f>VLOOKUP(A14,'Langfristet gæld'!$A$1:$G$100,7,FALSE)</f>
        <v>2483.5346590959844</v>
      </c>
      <c r="H14" s="6">
        <f>G14-B14</f>
        <v>-2158.1581887673383</v>
      </c>
      <c r="I14" s="6">
        <f>G14-F14</f>
        <v>-991.84002891883802</v>
      </c>
      <c r="J14" s="9">
        <f>(G14-B14)/B14</f>
        <v>-0.46495066767737286</v>
      </c>
      <c r="K14" s="16">
        <v>13</v>
      </c>
      <c r="L14" s="9">
        <f>(G14-F14)/F14</f>
        <v>-0.28539081910773467</v>
      </c>
      <c r="O14" s="3" t="s">
        <v>66</v>
      </c>
      <c r="P14" s="8">
        <f>VLOOKUP(O14,'Langfristet gæld'!$A$1:$G$100,2,FALSE)</f>
        <v>23389.779093125308</v>
      </c>
      <c r="Q14" s="8">
        <v>92</v>
      </c>
      <c r="R14" s="6">
        <f>VLOOKUP(O14,'Langfristet gæld'!$A$1:$G$100,7,FALSE)</f>
        <v>16488.618976557926</v>
      </c>
      <c r="S14" s="6">
        <v>87</v>
      </c>
      <c r="T14" s="6">
        <f>R14-P14</f>
        <v>-6901.1601165673819</v>
      </c>
      <c r="U14" s="16">
        <v>13</v>
      </c>
      <c r="V14" s="14"/>
      <c r="W14" s="8"/>
      <c r="Y14" s="3"/>
      <c r="Z14" s="6"/>
    </row>
    <row r="15" spans="1:26" x14ac:dyDescent="0.3">
      <c r="A15" s="3" t="s">
        <v>75</v>
      </c>
      <c r="B15" s="8">
        <f>VLOOKUP(A15,'Langfristet gæld'!$A$1:$G$100,2,FALSE)</f>
        <v>9451.6605692317225</v>
      </c>
      <c r="C15" s="6">
        <f>VLOOKUP(A15,'Langfristet gæld'!$A$1:$G$100,3,FALSE)</f>
        <v>8853.5924713584282</v>
      </c>
      <c r="D15" s="6">
        <f>VLOOKUP(A15,'Langfristet gæld'!$A$1:$G$100,4,FALSE)</f>
        <v>7408.828146428501</v>
      </c>
      <c r="E15" s="6">
        <f>VLOOKUP(A15,'Langfristet gæld'!$A$1:$G$100,5,FALSE)</f>
        <v>6540.4562245579928</v>
      </c>
      <c r="F15" s="6">
        <f>VLOOKUP(A15,'Langfristet gæld'!$A$1:$G$100,6,FALSE)</f>
        <v>5959.9733179359382</v>
      </c>
      <c r="G15" s="6">
        <f>VLOOKUP(A15,'Langfristet gæld'!$A$1:$G$100,7,FALSE)</f>
        <v>5107.6487252124643</v>
      </c>
      <c r="H15" s="6">
        <f>G15-B15</f>
        <v>-4344.0118440192582</v>
      </c>
      <c r="I15" s="6">
        <f>G15-F15</f>
        <v>-852.32459272347387</v>
      </c>
      <c r="J15" s="9">
        <f>(G15-B15)/B15</f>
        <v>-0.45960303083253451</v>
      </c>
      <c r="K15" s="16">
        <v>14</v>
      </c>
      <c r="L15" s="9">
        <f>(G15-F15)/F15</f>
        <v>-0.14300812222740814</v>
      </c>
      <c r="O15" s="3" t="s">
        <v>88</v>
      </c>
      <c r="P15" s="8">
        <f>VLOOKUP(O15,'Langfristet gæld'!$A$1:$G$100,2,FALSE)</f>
        <v>14992.251657705014</v>
      </c>
      <c r="Q15" s="8">
        <v>67</v>
      </c>
      <c r="R15" s="6">
        <f>VLOOKUP(O15,'Langfristet gæld'!$A$1:$G$100,7,FALSE)</f>
        <v>8180.1177693107029</v>
      </c>
      <c r="S15" s="6">
        <v>40</v>
      </c>
      <c r="T15" s="6">
        <f>R15-P15</f>
        <v>-6812.1338883943108</v>
      </c>
      <c r="U15" s="16">
        <v>14</v>
      </c>
      <c r="V15" s="14"/>
      <c r="W15" s="8"/>
      <c r="Y15" s="3"/>
      <c r="Z15" s="6"/>
    </row>
    <row r="16" spans="1:26" x14ac:dyDescent="0.3">
      <c r="A16" s="3" t="s">
        <v>88</v>
      </c>
      <c r="B16" s="8">
        <f>VLOOKUP(A16,'Langfristet gæld'!$A$1:$G$100,2,FALSE)</f>
        <v>14992.251657705014</v>
      </c>
      <c r="C16" s="6">
        <f>VLOOKUP(A16,'Langfristet gæld'!$A$1:$G$100,3,FALSE)</f>
        <v>13375.788754924195</v>
      </c>
      <c r="D16" s="6">
        <f>VLOOKUP(A16,'Langfristet gæld'!$A$1:$G$100,4,FALSE)</f>
        <v>12358.995899916088</v>
      </c>
      <c r="E16" s="6">
        <f>VLOOKUP(A16,'Langfristet gæld'!$A$1:$G$100,5,FALSE)</f>
        <v>11177.83740084704</v>
      </c>
      <c r="F16" s="6">
        <f>VLOOKUP(A16,'Langfristet gæld'!$A$1:$G$100,6,FALSE)</f>
        <v>9618.4636238926723</v>
      </c>
      <c r="G16" s="6">
        <f>VLOOKUP(A16,'Langfristet gæld'!$A$1:$G$100,7,FALSE)</f>
        <v>8180.1177693107029</v>
      </c>
      <c r="H16" s="6">
        <f>G16-B16</f>
        <v>-6812.1338883943108</v>
      </c>
      <c r="I16" s="6">
        <f>G16-F16</f>
        <v>-1438.3458545819694</v>
      </c>
      <c r="J16" s="9">
        <f>(G16-B16)/B16</f>
        <v>-0.45437697044615244</v>
      </c>
      <c r="K16" s="16">
        <v>15</v>
      </c>
      <c r="L16" s="9">
        <f>(G16-F16)/F16</f>
        <v>-0.14954008361679064</v>
      </c>
      <c r="O16" s="3" t="s">
        <v>43</v>
      </c>
      <c r="P16" s="8">
        <f>VLOOKUP(O16,'Langfristet gæld'!$A$1:$G$100,2,FALSE)</f>
        <v>17611.726085686871</v>
      </c>
      <c r="Q16" s="8">
        <v>78</v>
      </c>
      <c r="R16" s="6">
        <f>VLOOKUP(O16,'Langfristet gæld'!$A$1:$G$100,7,FALSE)</f>
        <v>11164.980202375715</v>
      </c>
      <c r="S16" s="6">
        <v>59</v>
      </c>
      <c r="T16" s="6">
        <f>R16-P16</f>
        <v>-6446.7458833111559</v>
      </c>
      <c r="U16" s="16">
        <v>15</v>
      </c>
      <c r="V16" s="15"/>
    </row>
    <row r="17" spans="1:21" x14ac:dyDescent="0.3">
      <c r="A17" s="3" t="s">
        <v>76</v>
      </c>
      <c r="B17" s="8">
        <f>VLOOKUP(A17,'Langfristet gæld'!$A$1:$G$100,2,FALSE)</f>
        <v>12026.575631240246</v>
      </c>
      <c r="C17" s="6">
        <f>VLOOKUP(A17,'Langfristet gæld'!$A$1:$G$100,3,FALSE)</f>
        <v>10528.111934435974</v>
      </c>
      <c r="D17" s="6">
        <f>VLOOKUP(A17,'Langfristet gæld'!$A$1:$G$100,4,FALSE)</f>
        <v>9712.4812747747346</v>
      </c>
      <c r="E17" s="6">
        <f>VLOOKUP(A17,'Langfristet gæld'!$A$1:$G$100,5,FALSE)</f>
        <v>8899.6797904662126</v>
      </c>
      <c r="F17" s="6">
        <f>VLOOKUP(A17,'Langfristet gæld'!$A$1:$G$100,6,FALSE)</f>
        <v>7696.4223846201758</v>
      </c>
      <c r="G17" s="6">
        <f>VLOOKUP(A17,'Langfristet gæld'!$A$1:$G$100,7,FALSE)</f>
        <v>6639.58993783194</v>
      </c>
      <c r="H17" s="6">
        <f>G17-B17</f>
        <v>-5386.9856934083064</v>
      </c>
      <c r="I17" s="6">
        <f>G17-F17</f>
        <v>-1056.8324467882358</v>
      </c>
      <c r="J17" s="9">
        <f>(G17-B17)/B17</f>
        <v>-0.44792348699949686</v>
      </c>
      <c r="K17" s="16">
        <v>16</v>
      </c>
      <c r="L17" s="9">
        <f>(G17-F17)/F17</f>
        <v>-0.13731476704034756</v>
      </c>
      <c r="O17" s="3" t="s">
        <v>46</v>
      </c>
      <c r="P17" s="8">
        <f>VLOOKUP(O17,'Langfristet gæld'!$A$1:$G$100,2,FALSE)</f>
        <v>12188.096620622498</v>
      </c>
      <c r="Q17" s="8">
        <v>51</v>
      </c>
      <c r="R17" s="6">
        <f>VLOOKUP(O17,'Langfristet gæld'!$A$1:$G$100,7,FALSE)</f>
        <v>5819.8396017049654</v>
      </c>
      <c r="S17" s="6">
        <v>24</v>
      </c>
      <c r="T17" s="6">
        <f>R17-P17</f>
        <v>-6368.2570189175331</v>
      </c>
      <c r="U17" s="16">
        <v>16</v>
      </c>
    </row>
    <row r="18" spans="1:21" x14ac:dyDescent="0.3">
      <c r="A18" s="3" t="s">
        <v>23</v>
      </c>
      <c r="B18" s="8">
        <f>VLOOKUP(A18,'Langfristet gæld'!$A$1:$G$100,2,FALSE)</f>
        <v>22606.573902512871</v>
      </c>
      <c r="C18" s="6">
        <f>VLOOKUP(A18,'Langfristet gæld'!$A$1:$G$100,3,FALSE)</f>
        <v>20888.379670063077</v>
      </c>
      <c r="D18" s="6">
        <f>VLOOKUP(A18,'Langfristet gæld'!$A$1:$G$100,4,FALSE)</f>
        <v>18837.930365970187</v>
      </c>
      <c r="E18" s="6">
        <f>VLOOKUP(A18,'Langfristet gæld'!$A$1:$G$100,5,FALSE)</f>
        <v>16479.415730337078</v>
      </c>
      <c r="F18" s="6">
        <f>VLOOKUP(A18,'Langfristet gæld'!$A$1:$G$100,6,FALSE)</f>
        <v>14646.029691081758</v>
      </c>
      <c r="G18" s="6">
        <f>VLOOKUP(A18,'Langfristet gæld'!$A$1:$G$100,7,FALSE)</f>
        <v>12573.331906469046</v>
      </c>
      <c r="H18" s="6">
        <f>G18-B18</f>
        <v>-10033.241996043826</v>
      </c>
      <c r="I18" s="6">
        <f>G18-F18</f>
        <v>-2072.697784612712</v>
      </c>
      <c r="J18" s="9">
        <f>(G18-B18)/B18</f>
        <v>-0.44381966233850961</v>
      </c>
      <c r="K18" s="16">
        <v>17</v>
      </c>
      <c r="L18" s="9">
        <f>(G18-F18)/F18</f>
        <v>-0.14151943074885451</v>
      </c>
      <c r="O18" s="3" t="s">
        <v>56</v>
      </c>
      <c r="P18" s="8">
        <f>VLOOKUP(O18,'Langfristet gæld'!$A$1:$G$100,2,FALSE)</f>
        <v>13227.797929974935</v>
      </c>
      <c r="Q18" s="8">
        <v>61</v>
      </c>
      <c r="R18" s="6">
        <f>VLOOKUP(O18,'Langfristet gæld'!$A$1:$G$100,7,FALSE)</f>
        <v>7056.4986065366102</v>
      </c>
      <c r="S18" s="6">
        <v>29</v>
      </c>
      <c r="T18" s="6">
        <f>R18-P18</f>
        <v>-6171.2993234383248</v>
      </c>
      <c r="U18" s="16">
        <v>17</v>
      </c>
    </row>
    <row r="19" spans="1:21" x14ac:dyDescent="0.3">
      <c r="A19" s="3" t="s">
        <v>50</v>
      </c>
      <c r="B19" s="8">
        <f>VLOOKUP(A19,'Langfristet gæld'!$A$1:$G$100,2,FALSE)</f>
        <v>18750.05978061548</v>
      </c>
      <c r="C19" s="6">
        <f>VLOOKUP(A19,'Langfristet gæld'!$A$1:$G$100,3,FALSE)</f>
        <v>16926.6393497235</v>
      </c>
      <c r="D19" s="6">
        <f>VLOOKUP(A19,'Langfristet gæld'!$A$1:$G$100,4,FALSE)</f>
        <v>15195.156906903074</v>
      </c>
      <c r="E19" s="6">
        <f>VLOOKUP(A19,'Langfristet gæld'!$A$1:$G$100,5,FALSE)</f>
        <v>13955.048264321806</v>
      </c>
      <c r="F19" s="6">
        <f>VLOOKUP(A19,'Langfristet gæld'!$A$1:$G$100,6,FALSE)</f>
        <v>12095.449332593584</v>
      </c>
      <c r="G19" s="6">
        <f>VLOOKUP(A19,'Langfristet gæld'!$A$1:$G$100,7,FALSE)</f>
        <v>10521.407966810359</v>
      </c>
      <c r="H19" s="6">
        <f>G19-B19</f>
        <v>-8228.6518138051215</v>
      </c>
      <c r="I19" s="6">
        <f>G19-F19</f>
        <v>-1574.041365783225</v>
      </c>
      <c r="J19" s="9">
        <f>(G19-B19)/B19</f>
        <v>-0.43886003085239295</v>
      </c>
      <c r="K19" s="16">
        <v>18</v>
      </c>
      <c r="L19" s="9">
        <f>(G19-F19)/F19</f>
        <v>-0.13013500552986146</v>
      </c>
      <c r="O19" s="3" t="s">
        <v>26</v>
      </c>
      <c r="P19" s="8">
        <f>VLOOKUP(O19,'Langfristet gæld'!$A$1:$G$100,2,FALSE)</f>
        <v>9695.6547636470077</v>
      </c>
      <c r="Q19" s="8">
        <v>30</v>
      </c>
      <c r="R19" s="6">
        <f>VLOOKUP(O19,'Langfristet gæld'!$A$1:$G$100,7,FALSE)</f>
        <v>3967.7464954647189</v>
      </c>
      <c r="S19" s="6">
        <v>13</v>
      </c>
      <c r="T19" s="6">
        <f>R19-P19</f>
        <v>-5727.9082681822892</v>
      </c>
      <c r="U19" s="16">
        <v>18</v>
      </c>
    </row>
    <row r="20" spans="1:21" x14ac:dyDescent="0.3">
      <c r="A20" s="3" t="s">
        <v>53</v>
      </c>
      <c r="B20" s="8">
        <f>VLOOKUP(A20,'Langfristet gæld'!$A$1:$G$100,2,FALSE)</f>
        <v>17390.670149509384</v>
      </c>
      <c r="C20" s="6">
        <f>VLOOKUP(A20,'Langfristet gæld'!$A$1:$G$100,3,FALSE)</f>
        <v>15648.272674021282</v>
      </c>
      <c r="D20" s="6">
        <f>VLOOKUP(A20,'Langfristet gæld'!$A$1:$G$100,4,FALSE)</f>
        <v>14656.321576360411</v>
      </c>
      <c r="E20" s="6">
        <f>VLOOKUP(A20,'Langfristet gæld'!$A$1:$G$100,5,FALSE)</f>
        <v>12864.925552329873</v>
      </c>
      <c r="F20" s="6">
        <f>VLOOKUP(A20,'Langfristet gæld'!$A$1:$G$100,6,FALSE)</f>
        <v>11008.254169858408</v>
      </c>
      <c r="G20" s="6">
        <f>VLOOKUP(A20,'Langfristet gæld'!$A$1:$G$100,7,FALSE)</f>
        <v>9786.3707300156075</v>
      </c>
      <c r="H20" s="6">
        <f>G20-B20</f>
        <v>-7604.2994194937764</v>
      </c>
      <c r="I20" s="6">
        <f>G20-F20</f>
        <v>-1221.8834398428007</v>
      </c>
      <c r="J20" s="9">
        <f>(G20-B20)/B20</f>
        <v>-0.43726316203566801</v>
      </c>
      <c r="K20" s="16">
        <v>19</v>
      </c>
      <c r="L20" s="9">
        <f>(G20-F20)/F20</f>
        <v>-0.11099702286929636</v>
      </c>
      <c r="O20" s="3" t="s">
        <v>99</v>
      </c>
      <c r="P20" s="8">
        <f>VLOOKUP(O20,'Langfristet gæld'!$A$1:$G$100,2,FALSE)</f>
        <v>17136.72623748074</v>
      </c>
      <c r="Q20" s="8">
        <v>73</v>
      </c>
      <c r="R20" s="6">
        <f>VLOOKUP(O20,'Langfristet gæld'!$A$1:$G$100,7,FALSE)</f>
        <v>11542.476107941551</v>
      </c>
      <c r="S20" s="6">
        <v>63</v>
      </c>
      <c r="T20" s="6">
        <f>R20-P20</f>
        <v>-5594.2501295391885</v>
      </c>
      <c r="U20" s="16">
        <v>19</v>
      </c>
    </row>
    <row r="21" spans="1:21" x14ac:dyDescent="0.3">
      <c r="A21" s="3" t="s">
        <v>49</v>
      </c>
      <c r="B21" s="8">
        <f>VLOOKUP(A21,'Langfristet gæld'!$A$1:$G$100,2,FALSE)</f>
        <v>12252.195849447689</v>
      </c>
      <c r="C21" s="6">
        <f>VLOOKUP(A21,'Langfristet gæld'!$A$1:$G$100,3,FALSE)</f>
        <v>10893.697757588687</v>
      </c>
      <c r="D21" s="6">
        <f>VLOOKUP(A21,'Langfristet gæld'!$A$1:$G$100,4,FALSE)</f>
        <v>10887.418334080696</v>
      </c>
      <c r="E21" s="6">
        <f>VLOOKUP(A21,'Langfristet gæld'!$A$1:$G$100,5,FALSE)</f>
        <v>10512.589041952879</v>
      </c>
      <c r="F21" s="6">
        <f>VLOOKUP(A21,'Langfristet gæld'!$A$1:$G$100,6,FALSE)</f>
        <v>8186.6634360905055</v>
      </c>
      <c r="G21" s="6">
        <f>VLOOKUP(A21,'Langfristet gæld'!$A$1:$G$100,7,FALSE)</f>
        <v>7214.3677664002771</v>
      </c>
      <c r="H21" s="6">
        <f>G21-B21</f>
        <v>-5037.8280830474123</v>
      </c>
      <c r="I21" s="6">
        <f>G21-F21</f>
        <v>-972.29566969022835</v>
      </c>
      <c r="J21" s="9">
        <f>(G21-B21)/B21</f>
        <v>-0.41117756726640231</v>
      </c>
      <c r="K21" s="16">
        <v>20</v>
      </c>
      <c r="L21" s="9">
        <f>(G21-F21)/F21</f>
        <v>-0.11876580456500879</v>
      </c>
      <c r="O21" s="3" t="s">
        <v>91</v>
      </c>
      <c r="P21" s="8">
        <f>VLOOKUP(O21,'Langfristet gæld'!$A$1:$G$100,2,FALSE)</f>
        <v>11784.770368739682</v>
      </c>
      <c r="Q21" s="8">
        <v>43</v>
      </c>
      <c r="R21" s="6">
        <f>VLOOKUP(O21,'Langfristet gæld'!$A$1:$G$100,7,FALSE)</f>
        <v>6252.5847995646654</v>
      </c>
      <c r="S21" s="6">
        <v>26</v>
      </c>
      <c r="T21" s="6">
        <f>R21-P21</f>
        <v>-5532.185569175017</v>
      </c>
      <c r="U21" s="16">
        <v>20</v>
      </c>
    </row>
    <row r="22" spans="1:21" x14ac:dyDescent="0.3">
      <c r="A22" s="3" t="s">
        <v>77</v>
      </c>
      <c r="B22" s="8">
        <f>VLOOKUP(A22,'Langfristet gæld'!$A$1:$G$100,2,FALSE)</f>
        <v>13177.376920491384</v>
      </c>
      <c r="C22" s="6">
        <f>VLOOKUP(A22,'Langfristet gæld'!$A$1:$G$100,3,FALSE)</f>
        <v>12577.889647724023</v>
      </c>
      <c r="D22" s="6">
        <f>VLOOKUP(A22,'Langfristet gæld'!$A$1:$G$100,4,FALSE)</f>
        <v>11463.371619148238</v>
      </c>
      <c r="E22" s="6">
        <f>VLOOKUP(A22,'Langfristet gæld'!$A$1:$G$100,5,FALSE)</f>
        <v>10409.150412764908</v>
      </c>
      <c r="F22" s="6">
        <f>VLOOKUP(A22,'Langfristet gæld'!$A$1:$G$100,6,FALSE)</f>
        <v>9267.7867260342518</v>
      </c>
      <c r="G22" s="6">
        <f>VLOOKUP(A22,'Langfristet gæld'!$A$1:$G$100,7,FALSE)</f>
        <v>7809.9609335465457</v>
      </c>
      <c r="H22" s="6">
        <f>G22-B22</f>
        <v>-5367.4159869448386</v>
      </c>
      <c r="I22" s="6">
        <f>G22-F22</f>
        <v>-1457.8257924877062</v>
      </c>
      <c r="J22" s="9">
        <f>(G22-B22)/B22</f>
        <v>-0.40732051753018289</v>
      </c>
      <c r="K22" s="16">
        <v>21</v>
      </c>
      <c r="L22" s="9">
        <f>(G22-F22)/F22</f>
        <v>-0.15730031727990784</v>
      </c>
      <c r="O22" s="3" t="s">
        <v>76</v>
      </c>
      <c r="P22" s="8">
        <f>VLOOKUP(O22,'Langfristet gæld'!$A$1:$G$100,2,FALSE)</f>
        <v>12026.575631240246</v>
      </c>
      <c r="Q22" s="8">
        <v>47</v>
      </c>
      <c r="R22" s="6">
        <f>VLOOKUP(O22,'Langfristet gæld'!$A$1:$G$100,7,FALSE)</f>
        <v>6639.58993783194</v>
      </c>
      <c r="S22" s="6">
        <v>27</v>
      </c>
      <c r="T22" s="6">
        <f>R22-P22</f>
        <v>-5386.9856934083064</v>
      </c>
      <c r="U22" s="16">
        <v>21</v>
      </c>
    </row>
    <row r="23" spans="1:21" x14ac:dyDescent="0.3">
      <c r="A23" s="3" t="s">
        <v>86</v>
      </c>
      <c r="B23" s="8">
        <f>VLOOKUP(A23,'Langfristet gæld'!$A$1:$G$100,2,FALSE)</f>
        <v>5343.8990900737354</v>
      </c>
      <c r="C23" s="6">
        <f>VLOOKUP(A23,'Langfristet gæld'!$A$1:$G$100,3,FALSE)</f>
        <v>5149.2108483693828</v>
      </c>
      <c r="D23" s="6">
        <f>VLOOKUP(A23,'Langfristet gæld'!$A$1:$G$100,4,FALSE)</f>
        <v>5037.8185848541398</v>
      </c>
      <c r="E23" s="6">
        <f>VLOOKUP(A23,'Langfristet gæld'!$A$1:$G$100,5,FALSE)</f>
        <v>4431.5289822811856</v>
      </c>
      <c r="F23" s="6">
        <f>VLOOKUP(A23,'Langfristet gæld'!$A$1:$G$100,6,FALSE)</f>
        <v>3832.2120858609424</v>
      </c>
      <c r="G23" s="6">
        <f>VLOOKUP(A23,'Langfristet gæld'!$A$1:$G$100,7,FALSE)</f>
        <v>3181.0240098955228</v>
      </c>
      <c r="H23" s="6">
        <f>G23-B23</f>
        <v>-2162.8750801782126</v>
      </c>
      <c r="I23" s="6">
        <f>G23-F23</f>
        <v>-651.18807596541956</v>
      </c>
      <c r="J23" s="9">
        <f>(G23-B23)/B23</f>
        <v>-0.40473726088798001</v>
      </c>
      <c r="K23" s="16">
        <v>22</v>
      </c>
      <c r="L23" s="9">
        <f>(G23-F23)/F23</f>
        <v>-0.16992485315935327</v>
      </c>
      <c r="O23" s="3" t="s">
        <v>77</v>
      </c>
      <c r="P23" s="8">
        <f>VLOOKUP(O23,'Langfristet gæld'!$A$1:$G$100,2,FALSE)</f>
        <v>13177.376920491384</v>
      </c>
      <c r="Q23" s="8">
        <v>60</v>
      </c>
      <c r="R23" s="6">
        <f>VLOOKUP(O23,'Langfristet gæld'!$A$1:$G$100,7,FALSE)</f>
        <v>7809.9609335465457</v>
      </c>
      <c r="S23" s="6">
        <v>35</v>
      </c>
      <c r="T23" s="6">
        <f>R23-P23</f>
        <v>-5367.4159869448386</v>
      </c>
      <c r="U23" s="16">
        <v>22</v>
      </c>
    </row>
    <row r="24" spans="1:21" x14ac:dyDescent="0.3">
      <c r="A24" s="3" t="s">
        <v>19</v>
      </c>
      <c r="B24" s="8">
        <f>VLOOKUP(A24,'Langfristet gæld'!$A$1:$G$100,2,FALSE)</f>
        <v>8425.9590365172353</v>
      </c>
      <c r="C24" s="6">
        <f>VLOOKUP(A24,'Langfristet gæld'!$A$1:$G$100,3,FALSE)</f>
        <v>8013.9147644808018</v>
      </c>
      <c r="D24" s="6">
        <f>VLOOKUP(A24,'Langfristet gæld'!$A$1:$G$100,4,FALSE)</f>
        <v>7413.5912477178354</v>
      </c>
      <c r="E24" s="6">
        <f>VLOOKUP(A24,'Langfristet gæld'!$A$1:$G$100,5,FALSE)</f>
        <v>6931.5379388251649</v>
      </c>
      <c r="F24" s="6">
        <f>VLOOKUP(A24,'Langfristet gæld'!$A$1:$G$100,6,FALSE)</f>
        <v>5930.8991178313208</v>
      </c>
      <c r="G24" s="6">
        <f>VLOOKUP(A24,'Langfristet gæld'!$A$1:$G$100,7,FALSE)</f>
        <v>5054.1698369115747</v>
      </c>
      <c r="H24" s="6">
        <f>G24-B24</f>
        <v>-3371.7891996056605</v>
      </c>
      <c r="I24" s="6">
        <f>G24-F24</f>
        <v>-876.72928091974609</v>
      </c>
      <c r="J24" s="9">
        <f>(G24-B24)/B24</f>
        <v>-0.40016681602565057</v>
      </c>
      <c r="K24" s="16">
        <v>23</v>
      </c>
      <c r="L24" s="9">
        <f>(G24-F24)/F24</f>
        <v>-0.14782400838413332</v>
      </c>
      <c r="O24" s="3" t="s">
        <v>61</v>
      </c>
      <c r="P24" s="8">
        <f>VLOOKUP(O24,'Langfristet gæld'!$A$1:$G$100,2,FALSE)</f>
        <v>21516.94975080221</v>
      </c>
      <c r="Q24" s="8">
        <v>89</v>
      </c>
      <c r="R24" s="6">
        <f>VLOOKUP(O24,'Langfristet gæld'!$A$1:$G$100,7,FALSE)</f>
        <v>16151.798357405834</v>
      </c>
      <c r="S24" s="6">
        <v>84</v>
      </c>
      <c r="T24" s="6">
        <f>R24-P24</f>
        <v>-5365.1513933963761</v>
      </c>
      <c r="U24" s="16">
        <v>23</v>
      </c>
    </row>
    <row r="25" spans="1:21" x14ac:dyDescent="0.3">
      <c r="A25" s="3" t="s">
        <v>98</v>
      </c>
      <c r="B25" s="8">
        <f>VLOOKUP(A25,'Langfristet gæld'!$A$1:$G$100,2,FALSE)</f>
        <v>69715.756802721095</v>
      </c>
      <c r="C25" s="6">
        <f>VLOOKUP(A25,'Langfristet gæld'!$A$1:$G$100,3,FALSE)</f>
        <v>63052.208027133973</v>
      </c>
      <c r="D25" s="6">
        <f>VLOOKUP(A25,'Langfristet gæld'!$A$1:$G$100,4,FALSE)</f>
        <v>59081.443008349859</v>
      </c>
      <c r="E25" s="6">
        <f>VLOOKUP(A25,'Langfristet gæld'!$A$1:$G$100,5,FALSE)</f>
        <v>54490.4366117112</v>
      </c>
      <c r="F25" s="6">
        <f>VLOOKUP(A25,'Langfristet gæld'!$A$1:$G$100,6,FALSE)</f>
        <v>48078.546829552062</v>
      </c>
      <c r="G25" s="6">
        <f>VLOOKUP(A25,'Langfristet gæld'!$A$1:$G$100,7,FALSE)</f>
        <v>43004.753416518121</v>
      </c>
      <c r="H25" s="6">
        <f>G25-B25</f>
        <v>-26711.003386202974</v>
      </c>
      <c r="I25" s="6">
        <f>G25-F25</f>
        <v>-5073.7934130339418</v>
      </c>
      <c r="J25" s="9">
        <f>(G25-B25)/B25</f>
        <v>-0.38314155380667703</v>
      </c>
      <c r="K25" s="16">
        <v>24</v>
      </c>
      <c r="L25" s="9">
        <f>(G25-F25)/F25</f>
        <v>-0.10553133876989962</v>
      </c>
      <c r="O25" s="3" t="s">
        <v>97</v>
      </c>
      <c r="P25" s="8">
        <f>VLOOKUP(O25,'Langfristet gæld'!$A$1:$G$100,2,FALSE)</f>
        <v>18557.557170923381</v>
      </c>
      <c r="Q25" s="8">
        <v>82</v>
      </c>
      <c r="R25" s="6">
        <f>VLOOKUP(O25,'Langfristet gæld'!$A$1:$G$100,7,FALSE)</f>
        <v>13312.516448234117</v>
      </c>
      <c r="S25" s="6">
        <v>76</v>
      </c>
      <c r="T25" s="6">
        <f>R25-P25</f>
        <v>-5245.0407226892639</v>
      </c>
      <c r="U25" s="16">
        <v>24</v>
      </c>
    </row>
    <row r="26" spans="1:21" x14ac:dyDescent="0.3">
      <c r="A26" s="3" t="s">
        <v>93</v>
      </c>
      <c r="B26" s="8">
        <f>VLOOKUP(A26,'Langfristet gæld'!$A$1:$G$100,2,FALSE)</f>
        <v>9323.4702572430415</v>
      </c>
      <c r="C26" s="6">
        <f>VLOOKUP(A26,'Langfristet gæld'!$A$1:$G$100,3,FALSE)</f>
        <v>8660.763720094581</v>
      </c>
      <c r="D26" s="6">
        <f>VLOOKUP(A26,'Langfristet gæld'!$A$1:$G$100,4,FALSE)</f>
        <v>8288.8938480735997</v>
      </c>
      <c r="E26" s="6">
        <f>VLOOKUP(A26,'Langfristet gæld'!$A$1:$G$100,5,FALSE)</f>
        <v>7707.9822102757716</v>
      </c>
      <c r="F26" s="6">
        <f>VLOOKUP(A26,'Langfristet gæld'!$A$1:$G$100,6,FALSE)</f>
        <v>6664.8366130238373</v>
      </c>
      <c r="G26" s="6">
        <f>VLOOKUP(A26,'Langfristet gæld'!$A$1:$G$100,7,FALSE)</f>
        <v>5754.4087295911077</v>
      </c>
      <c r="H26" s="6">
        <f>G26-B26</f>
        <v>-3569.0615276519338</v>
      </c>
      <c r="I26" s="6">
        <f>G26-F26</f>
        <v>-910.42788343272969</v>
      </c>
      <c r="J26" s="9">
        <f>(G26-B26)/B26</f>
        <v>-0.38280398061861876</v>
      </c>
      <c r="K26" s="16">
        <v>25</v>
      </c>
      <c r="L26" s="9">
        <f>(G26-F26)/F26</f>
        <v>-0.13660168077543741</v>
      </c>
      <c r="O26" s="3" t="s">
        <v>49</v>
      </c>
      <c r="P26" s="8">
        <f>VLOOKUP(O26,'Langfristet gæld'!$A$1:$G$100,2,FALSE)</f>
        <v>12252.195849447689</v>
      </c>
      <c r="Q26" s="8">
        <v>52</v>
      </c>
      <c r="R26" s="6">
        <f>VLOOKUP(O26,'Langfristet gæld'!$A$1:$G$100,7,FALSE)</f>
        <v>7214.3677664002771</v>
      </c>
      <c r="S26" s="6">
        <v>30</v>
      </c>
      <c r="T26" s="6">
        <f>R26-P26</f>
        <v>-5037.8280830474123</v>
      </c>
      <c r="U26" s="16">
        <v>25</v>
      </c>
    </row>
    <row r="27" spans="1:21" x14ac:dyDescent="0.3">
      <c r="A27" s="11" t="s">
        <v>12</v>
      </c>
      <c r="B27" s="8">
        <f>VLOOKUP(A27,'Langfristet gæld'!$A$1:$G$100,2,FALSE)</f>
        <v>12788.447982153722</v>
      </c>
      <c r="C27" s="6">
        <f>VLOOKUP(A27,'Langfristet gæld'!$A$1:$G$100,3,FALSE)</f>
        <v>12176.248163331573</v>
      </c>
      <c r="D27" s="6">
        <f>VLOOKUP(A27,'Langfristet gæld'!$A$1:$G$100,4,FALSE)</f>
        <v>11379.484355161605</v>
      </c>
      <c r="E27" s="6">
        <f>VLOOKUP(A27,'Langfristet gæld'!$A$1:$G$100,5,FALSE)</f>
        <v>10437.422487655405</v>
      </c>
      <c r="F27" s="6">
        <f>VLOOKUP(A27,'Langfristet gæld'!$A$1:$G$100,6,FALSE)</f>
        <v>8888.0539299948996</v>
      </c>
      <c r="G27" s="6">
        <f>VLOOKUP(A27,'Langfristet gæld'!$A$1:$G$100,7,FALSE)</f>
        <v>8041.6867469879508</v>
      </c>
      <c r="H27" s="6">
        <f>G27-B27</f>
        <v>-4746.7612351657717</v>
      </c>
      <c r="I27" s="6">
        <f>G27-F27</f>
        <v>-846.36718300694884</v>
      </c>
      <c r="J27" s="9">
        <f>(G27-B27)/B27</f>
        <v>-0.37117570809138656</v>
      </c>
      <c r="K27" s="16">
        <v>26</v>
      </c>
      <c r="L27" s="9">
        <f>(G27-F27)/F27</f>
        <v>-9.5225252870111077E-2</v>
      </c>
      <c r="O27" s="3" t="s">
        <v>103</v>
      </c>
      <c r="P27" s="8">
        <f>VLOOKUP(O27,'Langfristet gæld'!$A$1:$G$100,2,FALSE)</f>
        <v>17425.390435069578</v>
      </c>
      <c r="Q27" s="8">
        <v>76</v>
      </c>
      <c r="R27" s="6">
        <f>VLOOKUP(O27,'Langfristet gæld'!$A$1:$G$100,7,FALSE)</f>
        <v>12459.86753480018</v>
      </c>
      <c r="S27" s="6">
        <v>70</v>
      </c>
      <c r="T27" s="6">
        <f>R27-P27</f>
        <v>-4965.5229002693977</v>
      </c>
      <c r="U27" s="16">
        <v>26</v>
      </c>
    </row>
    <row r="28" spans="1:21" x14ac:dyDescent="0.3">
      <c r="A28" s="3" t="s">
        <v>43</v>
      </c>
      <c r="B28" s="8">
        <f>VLOOKUP(A28,'Langfristet gæld'!$A$1:$G$100,2,FALSE)</f>
        <v>17611.726085686871</v>
      </c>
      <c r="C28" s="6">
        <f>VLOOKUP(A28,'Langfristet gæld'!$A$1:$G$100,3,FALSE)</f>
        <v>15875.021233347066</v>
      </c>
      <c r="D28" s="6">
        <f>VLOOKUP(A28,'Langfristet gæld'!$A$1:$G$100,4,FALSE)</f>
        <v>15047.553409969054</v>
      </c>
      <c r="E28" s="6">
        <f>VLOOKUP(A28,'Langfristet gæld'!$A$1:$G$100,5,FALSE)</f>
        <v>13779.196427848748</v>
      </c>
      <c r="F28" s="6">
        <f>VLOOKUP(A28,'Langfristet gæld'!$A$1:$G$100,6,FALSE)</f>
        <v>12612.718915290643</v>
      </c>
      <c r="G28" s="6">
        <f>VLOOKUP(A28,'Langfristet gæld'!$A$1:$G$100,7,FALSE)</f>
        <v>11164.980202375715</v>
      </c>
      <c r="H28" s="6">
        <f>G28-B28</f>
        <v>-6446.7458833111559</v>
      </c>
      <c r="I28" s="6">
        <f>G28-F28</f>
        <v>-1447.7387129149283</v>
      </c>
      <c r="J28" s="9">
        <f>(G28-B28)/B28</f>
        <v>-0.36604849813956936</v>
      </c>
      <c r="K28" s="16">
        <v>27</v>
      </c>
      <c r="L28" s="9">
        <f>(G28-F28)/F28</f>
        <v>-0.11478403052016062</v>
      </c>
      <c r="O28" s="3" t="s">
        <v>52</v>
      </c>
      <c r="P28" s="8">
        <f>VLOOKUP(O28,'Langfristet gæld'!$A$1:$G$100,2,FALSE)</f>
        <v>17289.002474153927</v>
      </c>
      <c r="Q28" s="8">
        <v>74</v>
      </c>
      <c r="R28" s="6">
        <f>VLOOKUP(O28,'Langfristet gæld'!$A$1:$G$100,7,FALSE)</f>
        <v>12450.781825076398</v>
      </c>
      <c r="S28" s="6">
        <v>69</v>
      </c>
      <c r="T28" s="6">
        <f>R28-P28</f>
        <v>-4838.2206490775297</v>
      </c>
      <c r="U28" s="16">
        <v>27</v>
      </c>
    </row>
    <row r="29" spans="1:21" x14ac:dyDescent="0.3">
      <c r="A29" s="3" t="s">
        <v>41</v>
      </c>
      <c r="B29" s="8">
        <f>VLOOKUP(A29,'Langfristet gæld'!$A$1:$G$100,2,FALSE)</f>
        <v>7679.4363849317688</v>
      </c>
      <c r="C29" s="6">
        <f>VLOOKUP(A29,'Langfristet gæld'!$A$1:$G$100,3,FALSE)</f>
        <v>6844.9734937165304</v>
      </c>
      <c r="D29" s="6">
        <f>VLOOKUP(A29,'Langfristet gæld'!$A$1:$G$100,4,FALSE)</f>
        <v>6131.5836822310212</v>
      </c>
      <c r="E29" s="6">
        <f>VLOOKUP(A29,'Langfristet gæld'!$A$1:$G$100,5,FALSE)</f>
        <v>6010.9269991788724</v>
      </c>
      <c r="F29" s="6">
        <f>VLOOKUP(A29,'Langfristet gæld'!$A$1:$G$100,6,FALSE)</f>
        <v>4966.5739820200943</v>
      </c>
      <c r="G29" s="6">
        <f>VLOOKUP(A29,'Langfristet gæld'!$A$1:$G$100,7,FALSE)</f>
        <v>4925.0452245497208</v>
      </c>
      <c r="H29" s="6">
        <f>G29-B29</f>
        <v>-2754.3911603820479</v>
      </c>
      <c r="I29" s="6">
        <f>G29-F29</f>
        <v>-41.528757470373421</v>
      </c>
      <c r="J29" s="9">
        <f>(G29-B29)/B29</f>
        <v>-0.35867100426622267</v>
      </c>
      <c r="K29" s="16">
        <v>28</v>
      </c>
      <c r="L29" s="9">
        <f>(G29-F29)/F29</f>
        <v>-8.3616508322870275E-3</v>
      </c>
      <c r="O29" s="3" t="s">
        <v>94</v>
      </c>
      <c r="P29" s="8">
        <f>VLOOKUP(O29,'Langfristet gæld'!$A$1:$G$100,2,FALSE)</f>
        <v>16644.242032230421</v>
      </c>
      <c r="Q29" s="8">
        <v>71</v>
      </c>
      <c r="R29" s="6">
        <f>VLOOKUP(O29,'Langfristet gæld'!$A$1:$G$100,7,FALSE)</f>
        <v>11863.45095677407</v>
      </c>
      <c r="S29" s="6">
        <v>66</v>
      </c>
      <c r="T29" s="6">
        <f>R29-P29</f>
        <v>-4780.7910754563509</v>
      </c>
      <c r="U29" s="16">
        <v>28</v>
      </c>
    </row>
    <row r="30" spans="1:21" x14ac:dyDescent="0.3">
      <c r="A30" s="3" t="s">
        <v>32</v>
      </c>
      <c r="B30" s="8">
        <f>VLOOKUP(A30,'Langfristet gæld'!$A$1:$G$100,2,FALSE)</f>
        <v>12150.501746623195</v>
      </c>
      <c r="C30" s="6">
        <f>VLOOKUP(A30,'Langfristet gæld'!$A$1:$G$100,3,FALSE)</f>
        <v>11979.194396980676</v>
      </c>
      <c r="D30" s="6">
        <f>VLOOKUP(A30,'Langfristet gæld'!$A$1:$G$100,4,FALSE)</f>
        <v>9895.7184696271124</v>
      </c>
      <c r="E30" s="6">
        <f>VLOOKUP(A30,'Langfristet gæld'!$A$1:$G$100,5,FALSE)</f>
        <v>8755.8921759582518</v>
      </c>
      <c r="F30" s="6">
        <f>VLOOKUP(A30,'Langfristet gæld'!$A$1:$G$100,6,FALSE)</f>
        <v>8205.0910035548259</v>
      </c>
      <c r="G30" s="6">
        <f>VLOOKUP(A30,'Langfristet gæld'!$A$1:$G$100,7,FALSE)</f>
        <v>7886.70218549527</v>
      </c>
      <c r="H30" s="6">
        <f>G30-B30</f>
        <v>-4263.7995611279248</v>
      </c>
      <c r="I30" s="6">
        <f>G30-F30</f>
        <v>-318.38881805955589</v>
      </c>
      <c r="J30" s="9">
        <f>(G30-B30)/B30</f>
        <v>-0.35091551361760825</v>
      </c>
      <c r="K30" s="16">
        <v>29</v>
      </c>
      <c r="L30" s="9">
        <f>(G30-F30)/F30</f>
        <v>-3.8803813135237022E-2</v>
      </c>
      <c r="O30" s="3" t="s">
        <v>33</v>
      </c>
      <c r="P30" s="8">
        <f>VLOOKUP(O30,'Langfristet gæld'!$A$1:$G$100,2,FALSE)</f>
        <v>17912.677128065177</v>
      </c>
      <c r="Q30" s="8">
        <v>79</v>
      </c>
      <c r="R30" s="6">
        <f>VLOOKUP(O30,'Langfristet gæld'!$A$1:$G$100,7,FALSE)</f>
        <v>13148.497278535931</v>
      </c>
      <c r="S30" s="6">
        <v>75</v>
      </c>
      <c r="T30" s="6">
        <f>R30-P30</f>
        <v>-4764.179849529246</v>
      </c>
      <c r="U30" s="16">
        <v>29</v>
      </c>
    </row>
    <row r="31" spans="1:21" x14ac:dyDescent="0.3">
      <c r="A31" s="3" t="s">
        <v>48</v>
      </c>
      <c r="B31" s="8">
        <f>VLOOKUP(A31,'Langfristet gæld'!$A$1:$G$100,2,FALSE)</f>
        <v>10536.933164978334</v>
      </c>
      <c r="C31" s="6">
        <f>VLOOKUP(A31,'Langfristet gæld'!$A$1:$G$100,3,FALSE)</f>
        <v>11018.872086736288</v>
      </c>
      <c r="D31" s="6">
        <f>VLOOKUP(A31,'Langfristet gæld'!$A$1:$G$100,4,FALSE)</f>
        <v>9757.8085505405506</v>
      </c>
      <c r="E31" s="6">
        <f>VLOOKUP(A31,'Langfristet gæld'!$A$1:$G$100,5,FALSE)</f>
        <v>8690.3442898008561</v>
      </c>
      <c r="F31" s="6">
        <f>VLOOKUP(A31,'Langfristet gæld'!$A$1:$G$100,6,FALSE)</f>
        <v>7598.1909827481677</v>
      </c>
      <c r="G31" s="6">
        <f>VLOOKUP(A31,'Langfristet gæld'!$A$1:$G$100,7,FALSE)</f>
        <v>6860.677589558456</v>
      </c>
      <c r="H31" s="6">
        <f>G31-B31</f>
        <v>-3676.2555754198784</v>
      </c>
      <c r="I31" s="6">
        <f>G31-F31</f>
        <v>-737.51339318971168</v>
      </c>
      <c r="J31" s="9">
        <f>(G31-B31)/B31</f>
        <v>-0.34889236914196914</v>
      </c>
      <c r="K31" s="16">
        <v>30</v>
      </c>
      <c r="L31" s="9">
        <f>(G31-F31)/F31</f>
        <v>-9.7064340033601343E-2</v>
      </c>
      <c r="O31" s="11" t="s">
        <v>12</v>
      </c>
      <c r="P31" s="8">
        <f>VLOOKUP(O31,'Langfristet gæld'!$A$1:$G$100,2,FALSE)</f>
        <v>12788.447982153722</v>
      </c>
      <c r="Q31" s="8">
        <v>56</v>
      </c>
      <c r="R31" s="6">
        <f>VLOOKUP(O31,'Langfristet gæld'!$A$1:$G$100,7,FALSE)</f>
        <v>8041.6867469879508</v>
      </c>
      <c r="S31" s="6">
        <v>38</v>
      </c>
      <c r="T31" s="6">
        <f>R31-P31</f>
        <v>-4746.7612351657717</v>
      </c>
      <c r="U31" s="16">
        <v>30</v>
      </c>
    </row>
    <row r="32" spans="1:21" x14ac:dyDescent="0.3">
      <c r="A32" s="3" t="s">
        <v>36</v>
      </c>
      <c r="B32" s="8">
        <f>VLOOKUP(A32,'Langfristet gæld'!$A$1:$G$100,2,FALSE)</f>
        <v>11396.891475630518</v>
      </c>
      <c r="C32" s="6">
        <f>VLOOKUP(A32,'Langfristet gæld'!$A$1:$G$100,3,FALSE)</f>
        <v>10527.591089771338</v>
      </c>
      <c r="D32" s="6">
        <f>VLOOKUP(A32,'Langfristet gæld'!$A$1:$G$100,4,FALSE)</f>
        <v>9582.6319071598809</v>
      </c>
      <c r="E32" s="6">
        <f>VLOOKUP(A32,'Langfristet gæld'!$A$1:$G$100,5,FALSE)</f>
        <v>8944.1873382288086</v>
      </c>
      <c r="F32" s="6">
        <f>VLOOKUP(A32,'Langfristet gæld'!$A$1:$G$100,6,FALSE)</f>
        <v>8149.1290720262987</v>
      </c>
      <c r="G32" s="6">
        <f>VLOOKUP(A32,'Langfristet gæld'!$A$1:$G$100,7,FALSE)</f>
        <v>7489.5417590539537</v>
      </c>
      <c r="H32" s="6">
        <f>G32-B32</f>
        <v>-3907.3497165765648</v>
      </c>
      <c r="I32" s="6">
        <f>G32-F32</f>
        <v>-659.58731297234499</v>
      </c>
      <c r="J32" s="9">
        <f>(G32-B32)/B32</f>
        <v>-0.34284346086224321</v>
      </c>
      <c r="K32" s="16">
        <v>31</v>
      </c>
      <c r="L32" s="9">
        <f>(G32-F32)/F32</f>
        <v>-8.0939608041861233E-2</v>
      </c>
      <c r="O32" s="3" t="s">
        <v>29</v>
      </c>
      <c r="P32" s="8">
        <f>VLOOKUP(O32,'Langfristet gæld'!$A$1:$G$100,2,FALSE)</f>
        <v>18483.282834199799</v>
      </c>
      <c r="Q32" s="8">
        <v>80</v>
      </c>
      <c r="R32" s="6">
        <f>VLOOKUP(O32,'Langfristet gæld'!$A$1:$G$100,7,FALSE)</f>
        <v>13753.057170890468</v>
      </c>
      <c r="S32" s="6">
        <v>80</v>
      </c>
      <c r="T32" s="6">
        <f>R32-P32</f>
        <v>-4730.2256633093311</v>
      </c>
      <c r="U32" s="16">
        <v>31</v>
      </c>
    </row>
    <row r="33" spans="1:21" x14ac:dyDescent="0.3">
      <c r="A33" s="3" t="s">
        <v>67</v>
      </c>
      <c r="B33" s="8">
        <f>VLOOKUP(A33,'Langfristet gæld'!$A$1:$G$100,2,FALSE)</f>
        <v>12284.912994799193</v>
      </c>
      <c r="C33" s="6">
        <f>VLOOKUP(A33,'Langfristet gæld'!$A$1:$G$100,3,FALSE)</f>
        <v>12135.412287676183</v>
      </c>
      <c r="D33" s="6">
        <f>VLOOKUP(A33,'Langfristet gæld'!$A$1:$G$100,4,FALSE)</f>
        <v>10794.641995665976</v>
      </c>
      <c r="E33" s="6">
        <f>VLOOKUP(A33,'Langfristet gæld'!$A$1:$G$100,5,FALSE)</f>
        <v>10493.431112233486</v>
      </c>
      <c r="F33" s="6">
        <f>VLOOKUP(A33,'Langfristet gæld'!$A$1:$G$100,6,FALSE)</f>
        <v>8703.6001553636597</v>
      </c>
      <c r="G33" s="6">
        <f>VLOOKUP(A33,'Langfristet gæld'!$A$1:$G$100,7,FALSE)</f>
        <v>8091.4556847404829</v>
      </c>
      <c r="H33" s="6">
        <f>G33-B33</f>
        <v>-4193.4573100587104</v>
      </c>
      <c r="I33" s="6">
        <f>G33-F33</f>
        <v>-612.14447062317686</v>
      </c>
      <c r="J33" s="9">
        <f>(G33-B33)/B33</f>
        <v>-0.34135018390720445</v>
      </c>
      <c r="K33" s="16">
        <v>32</v>
      </c>
      <c r="L33" s="9">
        <f>(G33-F33)/F33</f>
        <v>-7.0332329116237977E-2</v>
      </c>
      <c r="O33" s="3" t="s">
        <v>75</v>
      </c>
      <c r="P33" s="8">
        <f>VLOOKUP(O33,'Langfristet gæld'!$A$1:$G$100,2,FALSE)</f>
        <v>9451.6605692317225</v>
      </c>
      <c r="Q33" s="8">
        <v>25</v>
      </c>
      <c r="R33" s="6">
        <f>VLOOKUP(O33,'Langfristet gæld'!$A$1:$G$100,7,FALSE)</f>
        <v>5107.6487252124643</v>
      </c>
      <c r="S33" s="6">
        <v>18</v>
      </c>
      <c r="T33" s="6">
        <f>R33-P33</f>
        <v>-4344.0118440192582</v>
      </c>
      <c r="U33" s="16">
        <v>32</v>
      </c>
    </row>
    <row r="34" spans="1:21" x14ac:dyDescent="0.3">
      <c r="A34" s="3" t="s">
        <v>51</v>
      </c>
      <c r="B34" s="8">
        <f>VLOOKUP(A34,'Langfristet gæld'!$A$1:$G$100,2,FALSE)</f>
        <v>9306.040375097682</v>
      </c>
      <c r="C34" s="6">
        <f>VLOOKUP(A34,'Langfristet gæld'!$A$1:$G$100,3,FALSE)</f>
        <v>8183.9360967920575</v>
      </c>
      <c r="D34" s="6">
        <f>VLOOKUP(A34,'Langfristet gæld'!$A$1:$G$100,4,FALSE)</f>
        <v>7361.9060624414933</v>
      </c>
      <c r="E34" s="6">
        <f>VLOOKUP(A34,'Langfristet gæld'!$A$1:$G$100,5,FALSE)</f>
        <v>6929.040213116833</v>
      </c>
      <c r="F34" s="6">
        <f>VLOOKUP(A34,'Langfristet gæld'!$A$1:$G$100,6,FALSE)</f>
        <v>6616.8350415043196</v>
      </c>
      <c r="G34" s="6">
        <f>VLOOKUP(A34,'Langfristet gæld'!$A$1:$G$100,7,FALSE)</f>
        <v>6214.3695998657831</v>
      </c>
      <c r="H34" s="6">
        <f>G34-B34</f>
        <v>-3091.6707752318989</v>
      </c>
      <c r="I34" s="6">
        <f>G34-F34</f>
        <v>-402.4654416385365</v>
      </c>
      <c r="J34" s="9">
        <f>(G34-B34)/B34</f>
        <v>-0.33222193872111228</v>
      </c>
      <c r="K34" s="16">
        <v>33</v>
      </c>
      <c r="L34" s="9">
        <f>(G34-F34)/F34</f>
        <v>-6.0824463525848617E-2</v>
      </c>
      <c r="O34" s="3" t="s">
        <v>32</v>
      </c>
      <c r="P34" s="8">
        <f>VLOOKUP(O34,'Langfristet gæld'!$A$1:$G$100,2,FALSE)</f>
        <v>12150.501746623195</v>
      </c>
      <c r="Q34" s="8">
        <v>49</v>
      </c>
      <c r="R34" s="6">
        <f>VLOOKUP(O34,'Langfristet gæld'!$A$1:$G$100,7,FALSE)</f>
        <v>7886.70218549527</v>
      </c>
      <c r="S34" s="6">
        <v>37</v>
      </c>
      <c r="T34" s="6">
        <f>R34-P34</f>
        <v>-4263.7995611279248</v>
      </c>
      <c r="U34" s="16">
        <v>33</v>
      </c>
    </row>
    <row r="35" spans="1:21" x14ac:dyDescent="0.3">
      <c r="A35" s="3" t="s">
        <v>99</v>
      </c>
      <c r="B35" s="8">
        <f>VLOOKUP(A35,'Langfristet gæld'!$A$1:$G$100,2,FALSE)</f>
        <v>17136.72623748074</v>
      </c>
      <c r="C35" s="6">
        <f>VLOOKUP(A35,'Langfristet gæld'!$A$1:$G$100,3,FALSE)</f>
        <v>16102.212279775335</v>
      </c>
      <c r="D35" s="6">
        <f>VLOOKUP(A35,'Langfristet gæld'!$A$1:$G$100,4,FALSE)</f>
        <v>13656.59351912183</v>
      </c>
      <c r="E35" s="6">
        <f>VLOOKUP(A35,'Langfristet gæld'!$A$1:$G$100,5,FALSE)</f>
        <v>12696.505986303338</v>
      </c>
      <c r="F35" s="6">
        <f>VLOOKUP(A35,'Langfristet gæld'!$A$1:$G$100,6,FALSE)</f>
        <v>12915.278469451521</v>
      </c>
      <c r="G35" s="6">
        <f>VLOOKUP(A35,'Langfristet gæld'!$A$1:$G$100,7,FALSE)</f>
        <v>11542.476107941551</v>
      </c>
      <c r="H35" s="6">
        <f>G35-B35</f>
        <v>-5594.2501295391885</v>
      </c>
      <c r="I35" s="6">
        <f>G35-F35</f>
        <v>-1372.8023615099701</v>
      </c>
      <c r="J35" s="9">
        <f>(G35-B35)/B35</f>
        <v>-0.32644800716391653</v>
      </c>
      <c r="K35" s="16">
        <v>34</v>
      </c>
      <c r="L35" s="9">
        <f>(G35-F35)/F35</f>
        <v>-0.1062928968010296</v>
      </c>
      <c r="O35" s="3" t="s">
        <v>67</v>
      </c>
      <c r="P35" s="8">
        <f>VLOOKUP(O35,'Langfristet gæld'!$A$1:$G$100,2,FALSE)</f>
        <v>12284.912994799193</v>
      </c>
      <c r="Q35" s="8">
        <v>53</v>
      </c>
      <c r="R35" s="6">
        <f>VLOOKUP(O35,'Langfristet gæld'!$A$1:$G$100,7,FALSE)</f>
        <v>8091.4556847404829</v>
      </c>
      <c r="S35" s="6">
        <v>39</v>
      </c>
      <c r="T35" s="6">
        <f>R35-P35</f>
        <v>-4193.4573100587104</v>
      </c>
      <c r="U35" s="16">
        <v>34</v>
      </c>
    </row>
    <row r="36" spans="1:21" x14ac:dyDescent="0.3">
      <c r="A36" s="3" t="s">
        <v>39</v>
      </c>
      <c r="B36" s="8">
        <f>VLOOKUP(A36,'Langfristet gæld'!$A$1:$G$100,2,FALSE)</f>
        <v>11593.441640697949</v>
      </c>
      <c r="C36" s="6">
        <f>VLOOKUP(A36,'Langfristet gæld'!$A$1:$G$100,3,FALSE)</f>
        <v>11697.982984337092</v>
      </c>
      <c r="D36" s="6">
        <f>VLOOKUP(A36,'Langfristet gæld'!$A$1:$G$100,4,FALSE)</f>
        <v>11541.896737993689</v>
      </c>
      <c r="E36" s="6">
        <f>VLOOKUP(A36,'Langfristet gæld'!$A$1:$G$100,5,FALSE)</f>
        <v>11690.108862764071</v>
      </c>
      <c r="F36" s="6">
        <f>VLOOKUP(A36,'Langfristet gæld'!$A$1:$G$100,6,FALSE)</f>
        <v>10151.124073649629</v>
      </c>
      <c r="G36" s="6">
        <f>VLOOKUP(A36,'Langfristet gæld'!$A$1:$G$100,7,FALSE)</f>
        <v>7835.3884160220932</v>
      </c>
      <c r="H36" s="6">
        <f>G36-B36</f>
        <v>-3758.0532246758557</v>
      </c>
      <c r="I36" s="6">
        <f>G36-F36</f>
        <v>-2315.7356576275361</v>
      </c>
      <c r="J36" s="9">
        <f>(G36-B36)/B36</f>
        <v>-0.32415337404929684</v>
      </c>
      <c r="K36" s="16">
        <v>35</v>
      </c>
      <c r="L36" s="9">
        <f>(G36-F36)/F36</f>
        <v>-0.22812603223309441</v>
      </c>
      <c r="O36" s="3" t="s">
        <v>84</v>
      </c>
      <c r="P36" s="8">
        <f>VLOOKUP(O36,'Langfristet gæld'!$A$1:$G$100,2,FALSE)</f>
        <v>14595.740131578947</v>
      </c>
      <c r="Q36" s="8">
        <v>65</v>
      </c>
      <c r="R36" s="6">
        <f>VLOOKUP(O36,'Langfristet gæld'!$A$1:$G$100,7,FALSE)</f>
        <v>10522.84092444925</v>
      </c>
      <c r="S36" s="6">
        <v>56</v>
      </c>
      <c r="T36" s="6">
        <f>R36-P36</f>
        <v>-4072.8992071296962</v>
      </c>
      <c r="U36" s="16">
        <v>35</v>
      </c>
    </row>
    <row r="37" spans="1:21" x14ac:dyDescent="0.3">
      <c r="A37" s="3" t="s">
        <v>59</v>
      </c>
      <c r="B37" s="8">
        <f>VLOOKUP(A37,'Langfristet gæld'!$A$1:$G$100,2,FALSE)</f>
        <v>60.554285535339616</v>
      </c>
      <c r="C37" s="6">
        <f>VLOOKUP(A37,'Langfristet gæld'!$A$1:$G$100,3,FALSE)</f>
        <v>55.369181880490991</v>
      </c>
      <c r="D37" s="6">
        <f>VLOOKUP(A37,'Langfristet gæld'!$A$1:$G$100,4,FALSE)</f>
        <v>51.357041229978321</v>
      </c>
      <c r="E37" s="6">
        <f>VLOOKUP(A37,'Langfristet gæld'!$A$1:$G$100,5,FALSE)</f>
        <v>50.10781846985369</v>
      </c>
      <c r="F37" s="6">
        <f>VLOOKUP(A37,'Langfristet gæld'!$A$1:$G$100,6,FALSE)</f>
        <v>45.603946920721334</v>
      </c>
      <c r="G37" s="6">
        <f>VLOOKUP(A37,'Langfristet gæld'!$A$1:$G$100,7,FALSE)</f>
        <v>41.140705533779816</v>
      </c>
      <c r="H37" s="6">
        <f>G37-B37</f>
        <v>-19.413580001559801</v>
      </c>
      <c r="I37" s="6">
        <f>G37-F37</f>
        <v>-4.4632413869415188</v>
      </c>
      <c r="J37" s="9">
        <f>(G37-B37)/B37</f>
        <v>-0.32059795322380596</v>
      </c>
      <c r="K37" s="16">
        <v>36</v>
      </c>
      <c r="L37" s="9">
        <f>(G37-F37)/F37</f>
        <v>-9.7869629457741733E-2</v>
      </c>
      <c r="O37" s="3" t="s">
        <v>38</v>
      </c>
      <c r="P37" s="8">
        <f>VLOOKUP(O37,'Langfristet gæld'!$A$1:$G$100,2,FALSE)</f>
        <v>15424.658325346963</v>
      </c>
      <c r="Q37" s="8">
        <v>68</v>
      </c>
      <c r="R37" s="6">
        <f>VLOOKUP(O37,'Langfristet gæld'!$A$1:$G$100,7,FALSE)</f>
        <v>11365.942635295693</v>
      </c>
      <c r="S37" s="6">
        <v>62</v>
      </c>
      <c r="T37" s="6">
        <f>R37-P37</f>
        <v>-4058.7156900512709</v>
      </c>
      <c r="U37" s="16">
        <v>36</v>
      </c>
    </row>
    <row r="38" spans="1:21" x14ac:dyDescent="0.3">
      <c r="A38" s="3" t="s">
        <v>73</v>
      </c>
      <c r="B38" s="8">
        <f>VLOOKUP(A38,'Langfristet gæld'!$A$1:$G$100,2,FALSE)</f>
        <v>7378.7686850382934</v>
      </c>
      <c r="C38" s="6">
        <f>VLOOKUP(A38,'Langfristet gæld'!$A$1:$G$100,3,FALSE)</f>
        <v>6694.697060305728</v>
      </c>
      <c r="D38" s="6">
        <f>VLOOKUP(A38,'Langfristet gæld'!$A$1:$G$100,4,FALSE)</f>
        <v>6461.2728858477249</v>
      </c>
      <c r="E38" s="6">
        <f>VLOOKUP(A38,'Langfristet gæld'!$A$1:$G$100,5,FALSE)</f>
        <v>6487.2337381672369</v>
      </c>
      <c r="F38" s="6">
        <f>VLOOKUP(A38,'Langfristet gæld'!$A$1:$G$100,6,FALSE)</f>
        <v>5758.7303178064731</v>
      </c>
      <c r="G38" s="6">
        <f>VLOOKUP(A38,'Langfristet gæld'!$A$1:$G$100,7,FALSE)</f>
        <v>5114.6044624746455</v>
      </c>
      <c r="H38" s="6">
        <f>G38-B38</f>
        <v>-2264.1642225636479</v>
      </c>
      <c r="I38" s="6">
        <f>G38-F38</f>
        <v>-644.12585533182755</v>
      </c>
      <c r="J38" s="9">
        <f>(G38-B38)/B38</f>
        <v>-0.30684851622393655</v>
      </c>
      <c r="K38" s="16">
        <v>37</v>
      </c>
      <c r="L38" s="9">
        <f>(G38-F38)/F38</f>
        <v>-0.11185206109411598</v>
      </c>
      <c r="O38" s="3" t="s">
        <v>44</v>
      </c>
      <c r="P38" s="8">
        <f>VLOOKUP(O38,'Langfristet gæld'!$A$1:$G$100,2,FALSE)</f>
        <v>6789.4923175284102</v>
      </c>
      <c r="Q38" s="8">
        <v>13</v>
      </c>
      <c r="R38" s="6">
        <f>VLOOKUP(O38,'Langfristet gæld'!$A$1:$G$100,7,FALSE)</f>
        <v>2791.2999958293362</v>
      </c>
      <c r="S38" s="6">
        <v>10</v>
      </c>
      <c r="T38" s="6">
        <f>R38-P38</f>
        <v>-3998.192321699074</v>
      </c>
      <c r="U38" s="16">
        <v>37</v>
      </c>
    </row>
    <row r="39" spans="1:21" x14ac:dyDescent="0.3">
      <c r="A39" s="3" t="s">
        <v>66</v>
      </c>
      <c r="B39" s="8">
        <f>VLOOKUP(A39,'Langfristet gæld'!$A$1:$G$100,2,FALSE)</f>
        <v>23389.779093125308</v>
      </c>
      <c r="C39" s="6">
        <f>VLOOKUP(A39,'Langfristet gæld'!$A$1:$G$100,3,FALSE)</f>
        <v>24162.231368445526</v>
      </c>
      <c r="D39" s="6">
        <f>VLOOKUP(A39,'Langfristet gæld'!$A$1:$G$100,4,FALSE)</f>
        <v>21823.863597002375</v>
      </c>
      <c r="E39" s="6">
        <f>VLOOKUP(A39,'Langfristet gæld'!$A$1:$G$100,5,FALSE)</f>
        <v>19806.226693340956</v>
      </c>
      <c r="F39" s="6">
        <f>VLOOKUP(A39,'Langfristet gæld'!$A$1:$G$100,6,FALSE)</f>
        <v>18449.777919264099</v>
      </c>
      <c r="G39" s="6">
        <f>VLOOKUP(A39,'Langfristet gæld'!$A$1:$G$100,7,FALSE)</f>
        <v>16488.618976557926</v>
      </c>
      <c r="H39" s="6">
        <f>G39-B39</f>
        <v>-6901.1601165673819</v>
      </c>
      <c r="I39" s="6">
        <f>G39-F39</f>
        <v>-1961.1589427061735</v>
      </c>
      <c r="J39" s="9">
        <f>(G39-B39)/B39</f>
        <v>-0.295050247763809</v>
      </c>
      <c r="K39" s="16">
        <v>38</v>
      </c>
      <c r="L39" s="9">
        <f>(G39-F39)/F39</f>
        <v>-0.10629715714130383</v>
      </c>
      <c r="O39" s="3" t="s">
        <v>36</v>
      </c>
      <c r="P39" s="8">
        <f>VLOOKUP(O39,'Langfristet gæld'!$A$1:$G$100,2,FALSE)</f>
        <v>11396.891475630518</v>
      </c>
      <c r="Q39" s="8">
        <v>39</v>
      </c>
      <c r="R39" s="6">
        <f>VLOOKUP(O39,'Langfristet gæld'!$A$1:$G$100,7,FALSE)</f>
        <v>7489.5417590539537</v>
      </c>
      <c r="S39" s="6">
        <v>33</v>
      </c>
      <c r="T39" s="6">
        <f>R39-P39</f>
        <v>-3907.3497165765648</v>
      </c>
      <c r="U39" s="16">
        <v>38</v>
      </c>
    </row>
    <row r="40" spans="1:21" x14ac:dyDescent="0.3">
      <c r="A40" s="3" t="s">
        <v>45</v>
      </c>
      <c r="B40" s="8">
        <f>VLOOKUP(A40,'Langfristet gæld'!$A$1:$G$100,2,FALSE)</f>
        <v>28311.096376328969</v>
      </c>
      <c r="C40" s="6">
        <f>VLOOKUP(A40,'Langfristet gæld'!$A$1:$G$100,3,FALSE)</f>
        <v>28649.165282868325</v>
      </c>
      <c r="D40" s="6">
        <f>VLOOKUP(A40,'Langfristet gæld'!$A$1:$G$100,4,FALSE)</f>
        <v>25804.398782892025</v>
      </c>
      <c r="E40" s="6">
        <f>VLOOKUP(A40,'Langfristet gæld'!$A$1:$G$100,5,FALSE)</f>
        <v>23010.823803996769</v>
      </c>
      <c r="F40" s="6">
        <f>VLOOKUP(A40,'Langfristet gæld'!$A$1:$G$100,6,FALSE)</f>
        <v>22641.573794795768</v>
      </c>
      <c r="G40" s="6">
        <f>VLOOKUP(A40,'Langfristet gæld'!$A$1:$G$100,7,FALSE)</f>
        <v>20018.970752342149</v>
      </c>
      <c r="H40" s="6">
        <f>G40-B40</f>
        <v>-8292.1256239868198</v>
      </c>
      <c r="I40" s="6">
        <f>G40-F40</f>
        <v>-2622.6030424536184</v>
      </c>
      <c r="J40" s="9">
        <f>(G40-B40)/B40</f>
        <v>-0.29289312973834181</v>
      </c>
      <c r="K40" s="16">
        <v>39</v>
      </c>
      <c r="L40" s="9">
        <f>(G40-F40)/F40</f>
        <v>-0.11583130511256384</v>
      </c>
      <c r="O40" s="3" t="s">
        <v>55</v>
      </c>
      <c r="P40" s="8">
        <f>VLOOKUP(O40,'Langfristet gæld'!$A$1:$G$100,2,FALSE)</f>
        <v>17572.937266742148</v>
      </c>
      <c r="Q40" s="8">
        <v>77</v>
      </c>
      <c r="R40" s="6">
        <f>VLOOKUP(O40,'Langfristet gæld'!$A$1:$G$100,7,FALSE)</f>
        <v>13679.698753035105</v>
      </c>
      <c r="S40" s="6">
        <v>79</v>
      </c>
      <c r="T40" s="6">
        <f>R40-P40</f>
        <v>-3893.2385137070432</v>
      </c>
      <c r="U40" s="16">
        <v>39</v>
      </c>
    </row>
    <row r="41" spans="1:21" x14ac:dyDescent="0.3">
      <c r="A41" s="3" t="s">
        <v>42</v>
      </c>
      <c r="B41" s="8">
        <f>VLOOKUP(A41,'Langfristet gæld'!$A$1:$G$100,2,FALSE)</f>
        <v>25281.132707863679</v>
      </c>
      <c r="C41" s="6">
        <f>VLOOKUP(A41,'Langfristet gæld'!$A$1:$G$100,3,FALSE)</f>
        <v>23473.37423312883</v>
      </c>
      <c r="D41" s="6">
        <f>VLOOKUP(A41,'Langfristet gæld'!$A$1:$G$100,4,FALSE)</f>
        <v>21707.611557034539</v>
      </c>
      <c r="E41" s="6">
        <f>VLOOKUP(A41,'Langfristet gæld'!$A$1:$G$100,5,FALSE)</f>
        <v>19909.957295135457</v>
      </c>
      <c r="F41" s="6">
        <f>VLOOKUP(A41,'Langfristet gæld'!$A$1:$G$100,6,FALSE)</f>
        <v>18120.828205560232</v>
      </c>
      <c r="G41" s="6">
        <f>VLOOKUP(A41,'Langfristet gæld'!$A$1:$G$100,7,FALSE)</f>
        <v>17892.217392039784</v>
      </c>
      <c r="H41" s="6">
        <f>G41-B41</f>
        <v>-7388.9153158238951</v>
      </c>
      <c r="I41" s="6">
        <f>G41-F41</f>
        <v>-228.61081352044857</v>
      </c>
      <c r="J41" s="9">
        <f>(G41-B41)/B41</f>
        <v>-0.29226994696822178</v>
      </c>
      <c r="K41" s="16">
        <v>40</v>
      </c>
      <c r="L41" s="9">
        <f>(G41-F41)/F41</f>
        <v>-1.2615914180473338E-2</v>
      </c>
      <c r="O41" s="3" t="s">
        <v>30</v>
      </c>
      <c r="P41" s="8">
        <f>VLOOKUP(O41,'Langfristet gæld'!$A$1:$G$100,2,FALSE)</f>
        <v>22739.246849140676</v>
      </c>
      <c r="Q41" s="8">
        <v>91</v>
      </c>
      <c r="R41" s="6">
        <f>VLOOKUP(O41,'Langfristet gæld'!$A$1:$G$100,7,FALSE)</f>
        <v>18979.771882286219</v>
      </c>
      <c r="S41" s="6">
        <v>89</v>
      </c>
      <c r="T41" s="6">
        <f>R41-P41</f>
        <v>-3759.4749668544573</v>
      </c>
      <c r="U41" s="16">
        <v>40</v>
      </c>
    </row>
    <row r="42" spans="1:21" x14ac:dyDescent="0.3">
      <c r="A42" s="3" t="s">
        <v>94</v>
      </c>
      <c r="B42" s="8">
        <f>VLOOKUP(A42,'Langfristet gæld'!$A$1:$G$100,2,FALSE)</f>
        <v>16644.242032230421</v>
      </c>
      <c r="C42" s="6">
        <f>VLOOKUP(A42,'Langfristet gæld'!$A$1:$G$100,3,FALSE)</f>
        <v>16999.391059291593</v>
      </c>
      <c r="D42" s="6">
        <f>VLOOKUP(A42,'Langfristet gæld'!$A$1:$G$100,4,FALSE)</f>
        <v>16086.289957617411</v>
      </c>
      <c r="E42" s="6">
        <f>VLOOKUP(A42,'Langfristet gæld'!$A$1:$G$100,5,FALSE)</f>
        <v>14438.799120554979</v>
      </c>
      <c r="F42" s="6">
        <f>VLOOKUP(A42,'Langfristet gæld'!$A$1:$G$100,6,FALSE)</f>
        <v>12918.031711436823</v>
      </c>
      <c r="G42" s="6">
        <f>VLOOKUP(A42,'Langfristet gæld'!$A$1:$G$100,7,FALSE)</f>
        <v>11863.45095677407</v>
      </c>
      <c r="H42" s="6">
        <f>G42-B42</f>
        <v>-4780.7910754563509</v>
      </c>
      <c r="I42" s="6">
        <f>G42-F42</f>
        <v>-1054.580754662753</v>
      </c>
      <c r="J42" s="9">
        <f>(G42-B42)/B42</f>
        <v>-0.28723393148205129</v>
      </c>
      <c r="K42" s="16">
        <v>41</v>
      </c>
      <c r="L42" s="9">
        <f>(G42-F42)/F42</f>
        <v>-8.1636334251222867E-2</v>
      </c>
      <c r="O42" s="3" t="s">
        <v>39</v>
      </c>
      <c r="P42" s="8">
        <f>VLOOKUP(O42,'Langfristet gæld'!$A$1:$G$100,2,FALSE)</f>
        <v>11593.441640697949</v>
      </c>
      <c r="Q42" s="8">
        <v>41</v>
      </c>
      <c r="R42" s="6">
        <f>VLOOKUP(O42,'Langfristet gæld'!$A$1:$G$100,7,FALSE)</f>
        <v>7835.3884160220932</v>
      </c>
      <c r="S42" s="6">
        <v>36</v>
      </c>
      <c r="T42" s="6">
        <f>R42-P42</f>
        <v>-3758.0532246758557</v>
      </c>
      <c r="U42" s="16">
        <v>41</v>
      </c>
    </row>
    <row r="43" spans="1:21" x14ac:dyDescent="0.3">
      <c r="A43" s="3" t="s">
        <v>103</v>
      </c>
      <c r="B43" s="8">
        <f>VLOOKUP(A43,'Langfristet gæld'!$A$1:$G$100,2,FALSE)</f>
        <v>17425.390435069578</v>
      </c>
      <c r="C43" s="6">
        <f>VLOOKUP(A43,'Langfristet gæld'!$A$1:$G$100,3,FALSE)</f>
        <v>17007.485107085831</v>
      </c>
      <c r="D43" s="6">
        <f>VLOOKUP(A43,'Langfristet gæld'!$A$1:$G$100,4,FALSE)</f>
        <v>15862.745185041929</v>
      </c>
      <c r="E43" s="6">
        <f>VLOOKUP(A43,'Langfristet gæld'!$A$1:$G$100,5,FALSE)</f>
        <v>15041.428440519827</v>
      </c>
      <c r="F43" s="6">
        <f>VLOOKUP(A43,'Langfristet gæld'!$A$1:$G$100,6,FALSE)</f>
        <v>13604.203026411302</v>
      </c>
      <c r="G43" s="6">
        <f>VLOOKUP(A43,'Langfristet gæld'!$A$1:$G$100,7,FALSE)</f>
        <v>12459.86753480018</v>
      </c>
      <c r="H43" s="6">
        <f>G43-B43</f>
        <v>-4965.5229002693977</v>
      </c>
      <c r="I43" s="6">
        <f>G43-F43</f>
        <v>-1144.3354916111221</v>
      </c>
      <c r="J43" s="9">
        <f>(G43-B43)/B43</f>
        <v>-0.28495906124869397</v>
      </c>
      <c r="K43" s="16">
        <v>42</v>
      </c>
      <c r="L43" s="9">
        <f>(G43-F43)/F43</f>
        <v>-8.4116319742472273E-2</v>
      </c>
      <c r="O43" s="3" t="s">
        <v>40</v>
      </c>
      <c r="P43" s="8">
        <f>VLOOKUP(O43,'Langfristet gæld'!$A$1:$G$100,2,FALSE)</f>
        <v>7409.6883238769688</v>
      </c>
      <c r="Q43" s="8">
        <v>16</v>
      </c>
      <c r="R43" s="6">
        <f>VLOOKUP(O43,'Langfristet gæld'!$A$1:$G$100,7,FALSE)</f>
        <v>3712.5399361022364</v>
      </c>
      <c r="S43" s="6">
        <v>12</v>
      </c>
      <c r="T43" s="6">
        <f>R43-P43</f>
        <v>-3697.1483877747323</v>
      </c>
      <c r="U43" s="16">
        <v>42</v>
      </c>
    </row>
    <row r="44" spans="1:21" x14ac:dyDescent="0.3">
      <c r="A44" s="3" t="s">
        <v>97</v>
      </c>
      <c r="B44" s="8">
        <f>VLOOKUP(A44,'Langfristet gæld'!$A$1:$G$100,2,FALSE)</f>
        <v>18557.557170923381</v>
      </c>
      <c r="C44" s="6">
        <f>VLOOKUP(A44,'Langfristet gæld'!$A$1:$G$100,3,FALSE)</f>
        <v>18980.023777725401</v>
      </c>
      <c r="D44" s="6">
        <f>VLOOKUP(A44,'Langfristet gæld'!$A$1:$G$100,4,FALSE)</f>
        <v>18086.420819892242</v>
      </c>
      <c r="E44" s="6">
        <f>VLOOKUP(A44,'Langfristet gæld'!$A$1:$G$100,5,FALSE)</f>
        <v>17247.851153423653</v>
      </c>
      <c r="F44" s="6">
        <f>VLOOKUP(A44,'Langfristet gæld'!$A$1:$G$100,6,FALSE)</f>
        <v>13853.006481530272</v>
      </c>
      <c r="G44" s="6">
        <f>VLOOKUP(A44,'Langfristet gæld'!$A$1:$G$100,7,FALSE)</f>
        <v>13312.516448234117</v>
      </c>
      <c r="H44" s="6">
        <f>G44-B44</f>
        <v>-5245.0407226892639</v>
      </c>
      <c r="I44" s="6">
        <f>G44-F44</f>
        <v>-540.49003329615516</v>
      </c>
      <c r="J44" s="9">
        <f>(G44-B44)/B44</f>
        <v>-0.2826363768884072</v>
      </c>
      <c r="K44" s="16">
        <v>43</v>
      </c>
      <c r="L44" s="9">
        <f>(G44-F44)/F44</f>
        <v>-3.9016081744910142E-2</v>
      </c>
      <c r="O44" s="3" t="s">
        <v>48</v>
      </c>
      <c r="P44" s="8">
        <f>VLOOKUP(O44,'Langfristet gæld'!$A$1:$G$100,2,FALSE)</f>
        <v>10536.933164978334</v>
      </c>
      <c r="Q44" s="8">
        <v>33</v>
      </c>
      <c r="R44" s="6">
        <f>VLOOKUP(O44,'Langfristet gæld'!$A$1:$G$100,7,FALSE)</f>
        <v>6860.677589558456</v>
      </c>
      <c r="S44" s="6">
        <v>28</v>
      </c>
      <c r="T44" s="6">
        <f>R44-P44</f>
        <v>-3676.2555754198784</v>
      </c>
      <c r="U44" s="16">
        <v>43</v>
      </c>
    </row>
    <row r="45" spans="1:21" x14ac:dyDescent="0.3">
      <c r="A45" s="3" t="s">
        <v>52</v>
      </c>
      <c r="B45" s="8">
        <f>VLOOKUP(A45,'Langfristet gæld'!$A$1:$G$100,2,FALSE)</f>
        <v>17289.002474153927</v>
      </c>
      <c r="C45" s="6">
        <f>VLOOKUP(A45,'Langfristet gæld'!$A$1:$G$100,3,FALSE)</f>
        <v>16557.821308872815</v>
      </c>
      <c r="D45" s="6">
        <f>VLOOKUP(A45,'Langfristet gæld'!$A$1:$G$100,4,FALSE)</f>
        <v>16405.303865606078</v>
      </c>
      <c r="E45" s="6">
        <f>VLOOKUP(A45,'Langfristet gæld'!$A$1:$G$100,5,FALSE)</f>
        <v>15595.212498087472</v>
      </c>
      <c r="F45" s="6">
        <f>VLOOKUP(A45,'Langfristet gæld'!$A$1:$G$100,6,FALSE)</f>
        <v>14572.642807998755</v>
      </c>
      <c r="G45" s="6">
        <f>VLOOKUP(A45,'Langfristet gæld'!$A$1:$G$100,7,FALSE)</f>
        <v>12450.781825076398</v>
      </c>
      <c r="H45" s="6">
        <f>G45-B45</f>
        <v>-4838.2206490775297</v>
      </c>
      <c r="I45" s="6">
        <f>G45-F45</f>
        <v>-2121.8609829223569</v>
      </c>
      <c r="J45" s="9">
        <f>(G45-B45)/B45</f>
        <v>-0.2798438288334098</v>
      </c>
      <c r="K45" s="16">
        <v>44</v>
      </c>
      <c r="L45" s="9">
        <f>(G45-F45)/F45</f>
        <v>-0.14560577726901341</v>
      </c>
      <c r="O45" s="11" t="s">
        <v>9</v>
      </c>
      <c r="P45" s="8">
        <f>VLOOKUP(O45,'Langfristet gæld'!$A$1:$G$100,2,FALSE)</f>
        <v>13534.540188070561</v>
      </c>
      <c r="Q45" s="8">
        <v>63</v>
      </c>
      <c r="R45" s="6">
        <f>VLOOKUP(O45,'Langfristet gæld'!$A$1:$G$100,7,FALSE)</f>
        <v>9873.842752521763</v>
      </c>
      <c r="S45" s="6">
        <v>52</v>
      </c>
      <c r="T45" s="6">
        <f>R45-P45</f>
        <v>-3660.6974355487982</v>
      </c>
      <c r="U45" s="16">
        <v>44</v>
      </c>
    </row>
    <row r="46" spans="1:21" x14ac:dyDescent="0.3">
      <c r="A46" s="3" t="s">
        <v>84</v>
      </c>
      <c r="B46" s="8">
        <f>VLOOKUP(A46,'Langfristet gæld'!$A$1:$G$100,2,FALSE)</f>
        <v>14595.740131578947</v>
      </c>
      <c r="C46" s="6">
        <f>VLOOKUP(A46,'Langfristet gæld'!$A$1:$G$100,3,FALSE)</f>
        <v>14780.628589778878</v>
      </c>
      <c r="D46" s="6">
        <f>VLOOKUP(A46,'Langfristet gæld'!$A$1:$G$100,4,FALSE)</f>
        <v>13623.988172079164</v>
      </c>
      <c r="E46" s="6">
        <f>VLOOKUP(A46,'Langfristet gæld'!$A$1:$G$100,5,FALSE)</f>
        <v>13429.17304201833</v>
      </c>
      <c r="F46" s="6">
        <f>VLOOKUP(A46,'Langfristet gæld'!$A$1:$G$100,6,FALSE)</f>
        <v>11974.547992109021</v>
      </c>
      <c r="G46" s="6">
        <f>VLOOKUP(A46,'Langfristet gæld'!$A$1:$G$100,7,FALSE)</f>
        <v>10522.84092444925</v>
      </c>
      <c r="H46" s="6">
        <f>G46-B46</f>
        <v>-4072.8992071296962</v>
      </c>
      <c r="I46" s="6">
        <f>G46-F46</f>
        <v>-1451.7070676597705</v>
      </c>
      <c r="J46" s="9">
        <f>(G46-B46)/B46</f>
        <v>-0.27904711720083875</v>
      </c>
      <c r="K46" s="16">
        <v>45</v>
      </c>
      <c r="L46" s="9">
        <f>(G46-F46)/F46</f>
        <v>-0.12123272365824708</v>
      </c>
      <c r="O46" s="3" t="s">
        <v>93</v>
      </c>
      <c r="P46" s="8">
        <f>VLOOKUP(O46,'Langfristet gæld'!$A$1:$G$100,2,FALSE)</f>
        <v>9323.4702572430415</v>
      </c>
      <c r="Q46" s="8">
        <v>23</v>
      </c>
      <c r="R46" s="6">
        <f>VLOOKUP(O46,'Langfristet gæld'!$A$1:$G$100,7,FALSE)</f>
        <v>5754.4087295911077</v>
      </c>
      <c r="S46" s="6">
        <v>23</v>
      </c>
      <c r="T46" s="6">
        <f>R46-P46</f>
        <v>-3569.0615276519338</v>
      </c>
      <c r="U46" s="16">
        <v>45</v>
      </c>
    </row>
    <row r="47" spans="1:21" x14ac:dyDescent="0.3">
      <c r="A47" s="3" t="s">
        <v>9</v>
      </c>
      <c r="B47" s="8">
        <f>VLOOKUP(A47,'Langfristet gæld'!$A$1:$G$100,2,FALSE)</f>
        <v>13534.540188070561</v>
      </c>
      <c r="C47" s="6">
        <f>VLOOKUP(A47,'Langfristet gæld'!$A$1:$G$100,3,FALSE)</f>
        <v>12694.09644808743</v>
      </c>
      <c r="D47" s="6">
        <f>VLOOKUP(A47,'Langfristet gæld'!$A$1:$G$100,4,FALSE)</f>
        <v>11700.242098944091</v>
      </c>
      <c r="E47" s="6">
        <f>VLOOKUP(A47,'Langfristet gæld'!$A$1:$G$100,5,FALSE)</f>
        <v>11275.458919623859</v>
      </c>
      <c r="F47" s="6">
        <f>VLOOKUP(A47,'Langfristet gæld'!$A$1:$G$100,6,FALSE)</f>
        <v>11048.823875432525</v>
      </c>
      <c r="G47" s="6">
        <f>VLOOKUP(A47,'Langfristet gæld'!$A$1:$G$100,7,FALSE)</f>
        <v>9873.842752521763</v>
      </c>
      <c r="H47" s="6">
        <f>G47-B47</f>
        <v>-3660.6974355487982</v>
      </c>
      <c r="I47" s="6">
        <f>G47-F47</f>
        <v>-1174.9811229107618</v>
      </c>
      <c r="J47" s="9">
        <f>(G47-B47)/B47</f>
        <v>-0.27047076477524984</v>
      </c>
      <c r="K47" s="16">
        <v>46</v>
      </c>
      <c r="L47" s="9">
        <f>(G47-F47)/F47</f>
        <v>-0.10634445223833973</v>
      </c>
      <c r="O47" s="3" t="s">
        <v>96</v>
      </c>
      <c r="P47" s="8">
        <f>VLOOKUP(O47,'Langfristet gæld'!$A$1:$G$100,2,FALSE)</f>
        <v>19743.431049801264</v>
      </c>
      <c r="Q47" s="8">
        <v>84</v>
      </c>
      <c r="R47" s="6">
        <f>VLOOKUP(O47,'Langfristet gæld'!$A$1:$G$100,7,FALSE)</f>
        <v>16213.467981390622</v>
      </c>
      <c r="S47" s="6">
        <v>85</v>
      </c>
      <c r="T47" s="6">
        <f>R47-P47</f>
        <v>-3529.9630684106414</v>
      </c>
      <c r="U47" s="16">
        <v>46</v>
      </c>
    </row>
    <row r="48" spans="1:21" x14ac:dyDescent="0.3">
      <c r="A48" s="3" t="s">
        <v>28</v>
      </c>
      <c r="B48" s="8">
        <f>VLOOKUP(A48,'Langfristet gæld'!$A$1:$G$100,2,FALSE)</f>
        <v>69970.194214775242</v>
      </c>
      <c r="C48" s="6">
        <f>VLOOKUP(A48,'Langfristet gæld'!$A$1:$G$100,3,FALSE)</f>
        <v>66364.067339742032</v>
      </c>
      <c r="D48" s="6">
        <f>VLOOKUP(A48,'Langfristet gæld'!$A$1:$G$100,4,FALSE)</f>
        <v>61789.433364684446</v>
      </c>
      <c r="E48" s="6">
        <f>VLOOKUP(A48,'Langfristet gæld'!$A$1:$G$100,5,FALSE)</f>
        <v>58130.421954717516</v>
      </c>
      <c r="F48" s="6">
        <f>VLOOKUP(A48,'Langfristet gæld'!$A$1:$G$100,6,FALSE)</f>
        <v>55000.263070051718</v>
      </c>
      <c r="G48" s="6">
        <f>VLOOKUP(A48,'Langfristet gæld'!$A$1:$G$100,7,FALSE)</f>
        <v>51167.770676867098</v>
      </c>
      <c r="H48" s="6">
        <f>G48-B48</f>
        <v>-18802.423537908144</v>
      </c>
      <c r="I48" s="6">
        <f>G48-F48</f>
        <v>-3832.4923931846206</v>
      </c>
      <c r="J48" s="9">
        <f>(G48-B48)/B48</f>
        <v>-0.26872047089355849</v>
      </c>
      <c r="K48" s="16">
        <v>47</v>
      </c>
      <c r="L48" s="9">
        <f>(G48-F48)/F48</f>
        <v>-6.9681346583803108E-2</v>
      </c>
      <c r="O48" s="3" t="s">
        <v>19</v>
      </c>
      <c r="P48" s="8">
        <f>VLOOKUP(O48,'Langfristet gæld'!$A$1:$G$100,2,FALSE)</f>
        <v>8425.9590365172353</v>
      </c>
      <c r="Q48" s="8">
        <v>20</v>
      </c>
      <c r="R48" s="6">
        <f>VLOOKUP(O48,'Langfristet gæld'!$A$1:$G$100,7,FALSE)</f>
        <v>5054.1698369115747</v>
      </c>
      <c r="S48" s="6">
        <v>17</v>
      </c>
      <c r="T48" s="6">
        <f>R48-P48</f>
        <v>-3371.7891996056605</v>
      </c>
      <c r="U48" s="16">
        <v>47</v>
      </c>
    </row>
    <row r="49" spans="1:21" x14ac:dyDescent="0.3">
      <c r="A49" s="3" t="s">
        <v>54</v>
      </c>
      <c r="B49" s="8">
        <f>VLOOKUP(A49,'Langfristet gæld'!$A$1:$G$100,2,FALSE)</f>
        <v>9901.0764661494104</v>
      </c>
      <c r="C49" s="6">
        <f>VLOOKUP(A49,'Langfristet gæld'!$A$1:$G$100,3,FALSE)</f>
        <v>9302.3375571370689</v>
      </c>
      <c r="D49" s="6">
        <f>VLOOKUP(A49,'Langfristet gæld'!$A$1:$G$100,4,FALSE)</f>
        <v>8929.8671487591109</v>
      </c>
      <c r="E49" s="6">
        <f>VLOOKUP(A49,'Langfristet gæld'!$A$1:$G$100,5,FALSE)</f>
        <v>8687.7025491958466</v>
      </c>
      <c r="F49" s="6">
        <f>VLOOKUP(A49,'Langfristet gæld'!$A$1:$G$100,6,FALSE)</f>
        <v>7634.2193787774449</v>
      </c>
      <c r="G49" s="6">
        <f>VLOOKUP(A49,'Langfristet gæld'!$A$1:$G$100,7,FALSE)</f>
        <v>7253.1722978137896</v>
      </c>
      <c r="H49" s="6">
        <f>G49-B49</f>
        <v>-2647.9041683356209</v>
      </c>
      <c r="I49" s="6">
        <f>G49-F49</f>
        <v>-381.04708096365539</v>
      </c>
      <c r="J49" s="9">
        <f>(G49-B49)/B49</f>
        <v>-0.26743598813608671</v>
      </c>
      <c r="K49" s="16">
        <v>48</v>
      </c>
      <c r="L49" s="9">
        <f>(G49-F49)/F49</f>
        <v>-4.9913037870373177E-2</v>
      </c>
      <c r="O49" s="3" t="s">
        <v>51</v>
      </c>
      <c r="P49" s="8">
        <f>VLOOKUP(O49,'Langfristet gæld'!$A$1:$G$100,2,FALSE)</f>
        <v>9306.040375097682</v>
      </c>
      <c r="Q49" s="8">
        <v>22</v>
      </c>
      <c r="R49" s="6">
        <f>VLOOKUP(O49,'Langfristet gæld'!$A$1:$G$100,7,FALSE)</f>
        <v>6214.3695998657831</v>
      </c>
      <c r="S49" s="6">
        <v>25</v>
      </c>
      <c r="T49" s="6">
        <f>R49-P49</f>
        <v>-3091.6707752318989</v>
      </c>
      <c r="U49" s="16">
        <v>48</v>
      </c>
    </row>
    <row r="50" spans="1:21" x14ac:dyDescent="0.3">
      <c r="A50" s="3" t="s">
        <v>33</v>
      </c>
      <c r="B50" s="8">
        <f>VLOOKUP(A50,'Langfristet gæld'!$A$1:$G$100,2,FALSE)</f>
        <v>17912.677128065177</v>
      </c>
      <c r="C50" s="6">
        <f>VLOOKUP(A50,'Langfristet gæld'!$A$1:$G$100,3,FALSE)</f>
        <v>15019.469811396953</v>
      </c>
      <c r="D50" s="6">
        <f>VLOOKUP(A50,'Langfristet gæld'!$A$1:$G$100,4,FALSE)</f>
        <v>15772.493739403435</v>
      </c>
      <c r="E50" s="6">
        <f>VLOOKUP(A50,'Langfristet gæld'!$A$1:$G$100,5,FALSE)</f>
        <v>16068.089839184231</v>
      </c>
      <c r="F50" s="6">
        <f>VLOOKUP(A50,'Langfristet gæld'!$A$1:$G$100,6,FALSE)</f>
        <v>15283.854020979021</v>
      </c>
      <c r="G50" s="6">
        <f>VLOOKUP(A50,'Langfristet gæld'!$A$1:$G$100,7,FALSE)</f>
        <v>13148.497278535931</v>
      </c>
      <c r="H50" s="6">
        <f>G50-B50</f>
        <v>-4764.179849529246</v>
      </c>
      <c r="I50" s="6">
        <f>G50-F50</f>
        <v>-2135.3567424430894</v>
      </c>
      <c r="J50" s="9">
        <f>(G50-B50)/B50</f>
        <v>-0.26596693590065534</v>
      </c>
      <c r="K50" s="16">
        <v>49</v>
      </c>
      <c r="L50" s="9">
        <f>(G50-F50)/F50</f>
        <v>-0.13971323852688219</v>
      </c>
      <c r="O50" s="3" t="s">
        <v>68</v>
      </c>
      <c r="P50" s="8">
        <f>VLOOKUP(O50,'Langfristet gæld'!$A$1:$G$100,2,FALSE)</f>
        <v>12914.214810918733</v>
      </c>
      <c r="Q50" s="8">
        <v>57</v>
      </c>
      <c r="R50" s="6">
        <f>VLOOKUP(O50,'Langfristet gæld'!$A$1:$G$100,7,FALSE)</f>
        <v>9930.4571060344661</v>
      </c>
      <c r="S50" s="6">
        <v>53</v>
      </c>
      <c r="T50" s="6">
        <f>R50-P50</f>
        <v>-2983.7577048842668</v>
      </c>
      <c r="U50" s="16">
        <v>49</v>
      </c>
    </row>
    <row r="51" spans="1:21" x14ac:dyDescent="0.3">
      <c r="A51" s="3" t="s">
        <v>38</v>
      </c>
      <c r="B51" s="8">
        <f>VLOOKUP(A51,'Langfristet gæld'!$A$1:$G$100,2,FALSE)</f>
        <v>15424.658325346963</v>
      </c>
      <c r="C51" s="6">
        <f>VLOOKUP(A51,'Langfristet gæld'!$A$1:$G$100,3,FALSE)</f>
        <v>14341.000034936937</v>
      </c>
      <c r="D51" s="6">
        <f>VLOOKUP(A51,'Langfristet gæld'!$A$1:$G$100,4,FALSE)</f>
        <v>15411.385356250903</v>
      </c>
      <c r="E51" s="6">
        <f>VLOOKUP(A51,'Langfristet gæld'!$A$1:$G$100,5,FALSE)</f>
        <v>13951.129348826114</v>
      </c>
      <c r="F51" s="6">
        <f>VLOOKUP(A51,'Langfristet gæld'!$A$1:$G$100,6,FALSE)</f>
        <v>12735.710211529364</v>
      </c>
      <c r="G51" s="6">
        <f>VLOOKUP(A51,'Langfristet gæld'!$A$1:$G$100,7,FALSE)</f>
        <v>11365.942635295693</v>
      </c>
      <c r="H51" s="6">
        <f>G51-B51</f>
        <v>-4058.7156900512709</v>
      </c>
      <c r="I51" s="6">
        <f>G51-F51</f>
        <v>-1369.7675762336712</v>
      </c>
      <c r="J51" s="9">
        <f>(G51-B51)/B51</f>
        <v>-0.26313164314192183</v>
      </c>
      <c r="K51" s="16">
        <v>50</v>
      </c>
      <c r="L51" s="9">
        <f>(G51-F51)/F51</f>
        <v>-0.1075532933368451</v>
      </c>
      <c r="O51" s="3" t="s">
        <v>60</v>
      </c>
      <c r="P51" s="8">
        <f>VLOOKUP(O51,'Langfristet gæld'!$A$1:$G$100,2,FALSE)</f>
        <v>5204.5548564783057</v>
      </c>
      <c r="Q51" s="8">
        <v>9</v>
      </c>
      <c r="R51" s="6">
        <f>VLOOKUP(O51,'Langfristet gæld'!$A$1:$G$100,7,FALSE)</f>
        <v>2355.2597012684832</v>
      </c>
      <c r="S51" s="6">
        <v>7</v>
      </c>
      <c r="T51" s="6">
        <f>R51-P51</f>
        <v>-2849.2951552098225</v>
      </c>
      <c r="U51" s="16">
        <v>50</v>
      </c>
    </row>
    <row r="52" spans="1:21" x14ac:dyDescent="0.3">
      <c r="A52" s="3" t="s">
        <v>29</v>
      </c>
      <c r="B52" s="8">
        <f>VLOOKUP(A52,'Langfristet gæld'!$A$1:$G$100,2,FALSE)</f>
        <v>18483.282834199799</v>
      </c>
      <c r="C52" s="6">
        <f>VLOOKUP(A52,'Langfristet gæld'!$A$1:$G$100,3,FALSE)</f>
        <v>17305.896711789435</v>
      </c>
      <c r="D52" s="6">
        <f>VLOOKUP(A52,'Langfristet gæld'!$A$1:$G$100,4,FALSE)</f>
        <v>16383.780955618817</v>
      </c>
      <c r="E52" s="6">
        <f>VLOOKUP(A52,'Langfristet gæld'!$A$1:$G$100,5,FALSE)</f>
        <v>17183.945491412211</v>
      </c>
      <c r="F52" s="6">
        <f>VLOOKUP(A52,'Langfristet gæld'!$A$1:$G$100,6,FALSE)</f>
        <v>15431.724429983011</v>
      </c>
      <c r="G52" s="6">
        <f>VLOOKUP(A52,'Langfristet gæld'!$A$1:$G$100,7,FALSE)</f>
        <v>13753.057170890468</v>
      </c>
      <c r="H52" s="6">
        <f>G52-B52</f>
        <v>-4730.2256633093311</v>
      </c>
      <c r="I52" s="6">
        <f>G52-F52</f>
        <v>-1678.6672590925427</v>
      </c>
      <c r="J52" s="9">
        <f>(G52-B52)/B52</f>
        <v>-0.25591913004528333</v>
      </c>
      <c r="K52" s="16">
        <v>51</v>
      </c>
      <c r="L52" s="9">
        <f>(G52-F52)/F52</f>
        <v>-0.10878027706553536</v>
      </c>
      <c r="O52" s="3" t="s">
        <v>41</v>
      </c>
      <c r="P52" s="8">
        <f>VLOOKUP(O52,'Langfristet gæld'!$A$1:$G$100,2,FALSE)</f>
        <v>7679.4363849317688</v>
      </c>
      <c r="Q52" s="8">
        <v>17</v>
      </c>
      <c r="R52" s="6">
        <f>VLOOKUP(O52,'Langfristet gæld'!$A$1:$G$100,7,FALSE)</f>
        <v>4925.0452245497208</v>
      </c>
      <c r="S52" s="6">
        <v>16</v>
      </c>
      <c r="T52" s="6">
        <f>R52-P52</f>
        <v>-2754.3911603820479</v>
      </c>
      <c r="U52" s="16">
        <v>51</v>
      </c>
    </row>
    <row r="53" spans="1:21" x14ac:dyDescent="0.3">
      <c r="A53" s="3" t="s">
        <v>61</v>
      </c>
      <c r="B53" s="8">
        <f>VLOOKUP(A53,'Langfristet gæld'!$A$1:$G$100,2,FALSE)</f>
        <v>21516.94975080221</v>
      </c>
      <c r="C53" s="6">
        <f>VLOOKUP(A53,'Langfristet gæld'!$A$1:$G$100,3,FALSE)</f>
        <v>22058.74870339398</v>
      </c>
      <c r="D53" s="6">
        <f>VLOOKUP(A53,'Langfristet gæld'!$A$1:$G$100,4,FALSE)</f>
        <v>20884.962162221866</v>
      </c>
      <c r="E53" s="6">
        <f>VLOOKUP(A53,'Langfristet gæld'!$A$1:$G$100,5,FALSE)</f>
        <v>19079.682103571249</v>
      </c>
      <c r="F53" s="6">
        <f>VLOOKUP(A53,'Langfristet gæld'!$A$1:$G$100,6,FALSE)</f>
        <v>18170.384826919551</v>
      </c>
      <c r="G53" s="6">
        <f>VLOOKUP(A53,'Langfristet gæld'!$A$1:$G$100,7,FALSE)</f>
        <v>16151.798357405834</v>
      </c>
      <c r="H53" s="6">
        <f>G53-B53</f>
        <v>-5365.1513933963761</v>
      </c>
      <c r="I53" s="6">
        <f>G53-F53</f>
        <v>-2018.586469513717</v>
      </c>
      <c r="J53" s="9">
        <f>(G53-B53)/B53</f>
        <v>-0.24934535124786211</v>
      </c>
      <c r="K53" s="16">
        <v>52</v>
      </c>
      <c r="L53" s="9">
        <f>(G53-F53)/F53</f>
        <v>-0.11109211437961221</v>
      </c>
      <c r="O53" s="3" t="s">
        <v>101</v>
      </c>
      <c r="P53" s="8">
        <f>VLOOKUP(O53,'Langfristet gæld'!$A$1:$G$100,2,FALSE)</f>
        <v>11200.921914935449</v>
      </c>
      <c r="Q53" s="8">
        <v>36</v>
      </c>
      <c r="R53" s="6">
        <f>VLOOKUP(O53,'Langfristet gæld'!$A$1:$G$100,7,FALSE)</f>
        <v>8502.4616368286461</v>
      </c>
      <c r="S53" s="6">
        <v>42</v>
      </c>
      <c r="T53" s="6">
        <f>R53-P53</f>
        <v>-2698.4602781068024</v>
      </c>
      <c r="U53" s="16">
        <v>52</v>
      </c>
    </row>
    <row r="54" spans="1:21" x14ac:dyDescent="0.3">
      <c r="A54" s="3" t="s">
        <v>101</v>
      </c>
      <c r="B54" s="8">
        <f>VLOOKUP(A54,'Langfristet gæld'!$A$1:$G$100,2,FALSE)</f>
        <v>11200.921914935449</v>
      </c>
      <c r="C54" s="6">
        <f>VLOOKUP(A54,'Langfristet gæld'!$A$1:$G$100,3,FALSE)</f>
        <v>10383.143118188344</v>
      </c>
      <c r="D54" s="6">
        <f>VLOOKUP(A54,'Langfristet gæld'!$A$1:$G$100,4,FALSE)</f>
        <v>9428.9815004490411</v>
      </c>
      <c r="E54" s="6">
        <f>VLOOKUP(A54,'Langfristet gæld'!$A$1:$G$100,5,FALSE)</f>
        <v>9163.2964734783582</v>
      </c>
      <c r="F54" s="6">
        <f>VLOOKUP(A54,'Langfristet gæld'!$A$1:$G$100,6,FALSE)</f>
        <v>9336.1111757481722</v>
      </c>
      <c r="G54" s="6">
        <f>VLOOKUP(A54,'Langfristet gæld'!$A$1:$G$100,7,FALSE)</f>
        <v>8502.4616368286461</v>
      </c>
      <c r="H54" s="6">
        <f>G54-B54</f>
        <v>-2698.4602781068024</v>
      </c>
      <c r="I54" s="6">
        <f>G54-F54</f>
        <v>-833.64953891952609</v>
      </c>
      <c r="J54" s="9">
        <f>(G54-B54)/B54</f>
        <v>-0.24091412283739269</v>
      </c>
      <c r="K54" s="16">
        <v>53</v>
      </c>
      <c r="L54" s="9">
        <f>(G54-F54)/F54</f>
        <v>-8.9293017534436067E-2</v>
      </c>
      <c r="O54" s="3" t="s">
        <v>72</v>
      </c>
      <c r="P54" s="8">
        <f>VLOOKUP(O54,'Langfristet gæld'!$A$1:$G$100,2,FALSE)</f>
        <v>11395.330380930123</v>
      </c>
      <c r="Q54" s="8">
        <v>38</v>
      </c>
      <c r="R54" s="6">
        <f>VLOOKUP(O54,'Langfristet gæld'!$A$1:$G$100,7,FALSE)</f>
        <v>8746.6757346216073</v>
      </c>
      <c r="S54" s="6">
        <v>44</v>
      </c>
      <c r="T54" s="6">
        <f>R54-P54</f>
        <v>-2648.654646308516</v>
      </c>
      <c r="U54" s="16">
        <v>53</v>
      </c>
    </row>
    <row r="55" spans="1:21" x14ac:dyDescent="0.3">
      <c r="A55" s="3" t="s">
        <v>72</v>
      </c>
      <c r="B55" s="8">
        <f>VLOOKUP(A55,'Langfristet gæld'!$A$1:$G$100,2,FALSE)</f>
        <v>11395.330380930123</v>
      </c>
      <c r="C55" s="6">
        <f>VLOOKUP(A55,'Langfristet gæld'!$A$1:$G$100,3,FALSE)</f>
        <v>10799.550004695277</v>
      </c>
      <c r="D55" s="6">
        <f>VLOOKUP(A55,'Langfristet gæld'!$A$1:$G$100,4,FALSE)</f>
        <v>10756.959777045546</v>
      </c>
      <c r="E55" s="6">
        <f>VLOOKUP(A55,'Langfristet gæld'!$A$1:$G$100,5,FALSE)</f>
        <v>10166.115070093456</v>
      </c>
      <c r="F55" s="6">
        <f>VLOOKUP(A55,'Langfristet gæld'!$A$1:$G$100,6,FALSE)</f>
        <v>9484.5384525314967</v>
      </c>
      <c r="G55" s="6">
        <f>VLOOKUP(A55,'Langfristet gæld'!$A$1:$G$100,7,FALSE)</f>
        <v>8746.6757346216073</v>
      </c>
      <c r="H55" s="6">
        <f>G55-B55</f>
        <v>-2648.654646308516</v>
      </c>
      <c r="I55" s="6">
        <f>G55-F55</f>
        <v>-737.8627179098894</v>
      </c>
      <c r="J55" s="9">
        <f>(G55-B55)/B55</f>
        <v>-0.2324333352143077</v>
      </c>
      <c r="K55" s="16">
        <v>54</v>
      </c>
      <c r="L55" s="9">
        <f>(G55-F55)/F55</f>
        <v>-7.7796375817628549E-2</v>
      </c>
      <c r="O55" s="3" t="s">
        <v>54</v>
      </c>
      <c r="P55" s="8">
        <f>VLOOKUP(O55,'Langfristet gæld'!$A$1:$G$100,2,FALSE)</f>
        <v>9901.0764661494104</v>
      </c>
      <c r="Q55" s="8">
        <v>32</v>
      </c>
      <c r="R55" s="6">
        <f>VLOOKUP(O55,'Langfristet gæld'!$A$1:$G$100,7,FALSE)</f>
        <v>7253.1722978137896</v>
      </c>
      <c r="S55" s="6">
        <v>31</v>
      </c>
      <c r="T55" s="6">
        <f>R55-P55</f>
        <v>-2647.9041683356209</v>
      </c>
      <c r="U55" s="16">
        <v>54</v>
      </c>
    </row>
    <row r="56" spans="1:21" x14ac:dyDescent="0.3">
      <c r="A56" s="3" t="s">
        <v>68</v>
      </c>
      <c r="B56" s="8">
        <f>VLOOKUP(A56,'Langfristet gæld'!$A$1:$G$100,2,FALSE)</f>
        <v>12914.214810918733</v>
      </c>
      <c r="C56" s="6">
        <f>VLOOKUP(A56,'Langfristet gæld'!$A$1:$G$100,3,FALSE)</f>
        <v>13104.874925168904</v>
      </c>
      <c r="D56" s="6">
        <f>VLOOKUP(A56,'Langfristet gæld'!$A$1:$G$100,4,FALSE)</f>
        <v>11885.20764027053</v>
      </c>
      <c r="E56" s="6">
        <f>VLOOKUP(A56,'Langfristet gæld'!$A$1:$G$100,5,FALSE)</f>
        <v>10496.316099945223</v>
      </c>
      <c r="F56" s="6">
        <f>VLOOKUP(A56,'Langfristet gæld'!$A$1:$G$100,6,FALSE)</f>
        <v>9409.1852925534677</v>
      </c>
      <c r="G56" s="6">
        <f>VLOOKUP(A56,'Langfristet gæld'!$A$1:$G$100,7,FALSE)</f>
        <v>9930.4571060344661</v>
      </c>
      <c r="H56" s="6">
        <f>G56-B56</f>
        <v>-2983.7577048842668</v>
      </c>
      <c r="I56" s="6">
        <f>G56-F56</f>
        <v>521.27181348099839</v>
      </c>
      <c r="J56" s="9">
        <f>(G56-B56)/B56</f>
        <v>-0.23104445361723069</v>
      </c>
      <c r="K56" s="16">
        <v>55</v>
      </c>
      <c r="L56" s="9">
        <f>(G56-F56)/F56</f>
        <v>5.5400313339938008E-2</v>
      </c>
      <c r="O56" s="3" t="s">
        <v>37</v>
      </c>
      <c r="P56" s="8">
        <f>VLOOKUP(O56,'Langfristet gæld'!$A$1:$G$100,2,FALSE)</f>
        <v>16195.801041073606</v>
      </c>
      <c r="Q56" s="8">
        <v>70</v>
      </c>
      <c r="R56" s="6">
        <f>VLOOKUP(O56,'Langfristet gæld'!$A$1:$G$100,7,FALSE)</f>
        <v>13585.550795784997</v>
      </c>
      <c r="S56" s="6">
        <v>78</v>
      </c>
      <c r="T56" s="6">
        <f>R56-P56</f>
        <v>-2610.2502452886092</v>
      </c>
      <c r="U56" s="16">
        <v>55</v>
      </c>
    </row>
    <row r="57" spans="1:21" x14ac:dyDescent="0.3">
      <c r="A57" s="3" t="s">
        <v>55</v>
      </c>
      <c r="B57" s="8">
        <f>VLOOKUP(A57,'Langfristet gæld'!$A$1:$G$100,2,FALSE)</f>
        <v>17572.937266742148</v>
      </c>
      <c r="C57" s="6">
        <f>VLOOKUP(A57,'Langfristet gæld'!$A$1:$G$100,3,FALSE)</f>
        <v>16947.077140717316</v>
      </c>
      <c r="D57" s="6">
        <f>VLOOKUP(A57,'Langfristet gæld'!$A$1:$G$100,4,FALSE)</f>
        <v>17841.538100498023</v>
      </c>
      <c r="E57" s="6">
        <f>VLOOKUP(A57,'Langfristet gæld'!$A$1:$G$100,5,FALSE)</f>
        <v>16591.243282832507</v>
      </c>
      <c r="F57" s="6">
        <f>VLOOKUP(A57,'Langfristet gæld'!$A$1:$G$100,6,FALSE)</f>
        <v>15639.523946720114</v>
      </c>
      <c r="G57" s="6">
        <f>VLOOKUP(A57,'Langfristet gæld'!$A$1:$G$100,7,FALSE)</f>
        <v>13679.698753035105</v>
      </c>
      <c r="H57" s="6">
        <f>G57-B57</f>
        <v>-3893.2385137070432</v>
      </c>
      <c r="I57" s="6">
        <f>G57-F57</f>
        <v>-1959.8251936850083</v>
      </c>
      <c r="J57" s="9">
        <f>(G57-B57)/B57</f>
        <v>-0.22154739726267808</v>
      </c>
      <c r="K57" s="16">
        <v>56</v>
      </c>
      <c r="L57" s="9">
        <f>(G57-F57)/F57</f>
        <v>-0.12531233050070034</v>
      </c>
      <c r="O57" s="3" t="s">
        <v>74</v>
      </c>
      <c r="P57" s="8">
        <f>VLOOKUP(O57,'Langfristet gæld'!$A$1:$G$100,2,FALSE)</f>
        <v>12070.337149301165</v>
      </c>
      <c r="Q57" s="8">
        <v>48</v>
      </c>
      <c r="R57" s="6">
        <f>VLOOKUP(O57,'Langfristet gæld'!$A$1:$G$100,7,FALSE)</f>
        <v>9578.8887937676573</v>
      </c>
      <c r="S57" s="6">
        <v>47</v>
      </c>
      <c r="T57" s="6">
        <f>R57-P57</f>
        <v>-2491.4483555335082</v>
      </c>
      <c r="U57" s="16">
        <v>56</v>
      </c>
    </row>
    <row r="58" spans="1:21" x14ac:dyDescent="0.3">
      <c r="A58" s="3" t="s">
        <v>70</v>
      </c>
      <c r="B58" s="8">
        <f>VLOOKUP(A58,'Langfristet gæld'!$A$1:$G$100,2,FALSE)</f>
        <v>9535.374844804317</v>
      </c>
      <c r="C58" s="6">
        <f>VLOOKUP(A58,'Langfristet gæld'!$A$1:$G$100,3,FALSE)</f>
        <v>9414.2255149393459</v>
      </c>
      <c r="D58" s="6">
        <f>VLOOKUP(A58,'Langfristet gæld'!$A$1:$G$100,4,FALSE)</f>
        <v>9237.2409695258975</v>
      </c>
      <c r="E58" s="6">
        <f>VLOOKUP(A58,'Langfristet gæld'!$A$1:$G$100,5,FALSE)</f>
        <v>8710.8435240511863</v>
      </c>
      <c r="F58" s="6">
        <f>VLOOKUP(A58,'Langfristet gæld'!$A$1:$G$100,6,FALSE)</f>
        <v>8136.0314569081556</v>
      </c>
      <c r="G58" s="6">
        <f>VLOOKUP(A58,'Langfristet gæld'!$A$1:$G$100,7,FALSE)</f>
        <v>7513.7115055011882</v>
      </c>
      <c r="H58" s="6">
        <f>G58-B58</f>
        <v>-2021.6633393031289</v>
      </c>
      <c r="I58" s="6">
        <f>G58-F58</f>
        <v>-622.31995140696745</v>
      </c>
      <c r="J58" s="9">
        <f>(G58-B58)/B58</f>
        <v>-0.21201718571186565</v>
      </c>
      <c r="K58" s="16">
        <v>57</v>
      </c>
      <c r="L58" s="9">
        <f>(G58-F58)/F58</f>
        <v>-7.6489373806263611E-2</v>
      </c>
      <c r="O58" s="3" t="s">
        <v>6</v>
      </c>
      <c r="P58" s="8">
        <f>VLOOKUP(O58,'Langfristet gæld'!$A$1:$G$100,2,FALSE)</f>
        <v>11547.576115766231</v>
      </c>
      <c r="Q58" s="8">
        <v>40</v>
      </c>
      <c r="R58" s="6">
        <f>VLOOKUP(O58,'Langfristet gæld'!$A$1:$G$100,7,FALSE)</f>
        <v>9210.3683233030788</v>
      </c>
      <c r="S58" s="6">
        <v>46</v>
      </c>
      <c r="T58" s="6">
        <f>R58-P58</f>
        <v>-2337.2077924631521</v>
      </c>
      <c r="U58" s="16">
        <v>57</v>
      </c>
    </row>
    <row r="59" spans="1:21" x14ac:dyDescent="0.3">
      <c r="A59" s="3" t="s">
        <v>81</v>
      </c>
      <c r="B59" s="8">
        <f>VLOOKUP(A59,'Langfristet gæld'!$A$1:$G$100,2,FALSE)</f>
        <v>122697.47528517109</v>
      </c>
      <c r="C59" s="6">
        <f>VLOOKUP(A59,'Langfristet gæld'!$A$1:$G$100,3,FALSE)</f>
        <v>121727.1646932185</v>
      </c>
      <c r="D59" s="6">
        <f>VLOOKUP(A59,'Langfristet gæld'!$A$1:$G$100,4,FALSE)</f>
        <v>116095.89604213664</v>
      </c>
      <c r="E59" s="6">
        <f>VLOOKUP(A59,'Langfristet gæld'!$A$1:$G$100,5,FALSE)</f>
        <v>112245.28938819707</v>
      </c>
      <c r="F59" s="6">
        <f>VLOOKUP(A59,'Langfristet gæld'!$A$1:$G$100,6,FALSE)</f>
        <v>104497.03884026258</v>
      </c>
      <c r="G59" s="6">
        <f>VLOOKUP(A59,'Langfristet gæld'!$A$1:$G$100,7,FALSE)</f>
        <v>97046.723804257665</v>
      </c>
      <c r="H59" s="6">
        <f>G59-B59</f>
        <v>-25650.75148091343</v>
      </c>
      <c r="I59" s="6">
        <f>G59-F59</f>
        <v>-7450.3150360049185</v>
      </c>
      <c r="J59" s="9">
        <f>(G59-B59)/B59</f>
        <v>-0.20905688092844985</v>
      </c>
      <c r="K59" s="16">
        <v>58</v>
      </c>
      <c r="L59" s="9">
        <f>(G59-F59)/F59</f>
        <v>-7.1296901028877008E-2</v>
      </c>
      <c r="O59" s="3" t="s">
        <v>89</v>
      </c>
      <c r="P59" s="8">
        <f>VLOOKUP(O59,'Langfristet gæld'!$A$1:$G$100,2,FALSE)</f>
        <v>12162.607079104402</v>
      </c>
      <c r="Q59" s="8">
        <v>50</v>
      </c>
      <c r="R59" s="6">
        <f>VLOOKUP(O59,'Langfristet gæld'!$A$1:$G$100,7,FALSE)</f>
        <v>9834.4267584426761</v>
      </c>
      <c r="S59" s="6">
        <v>51</v>
      </c>
      <c r="T59" s="6">
        <f>R59-P59</f>
        <v>-2328.180320661726</v>
      </c>
      <c r="U59" s="16">
        <v>58</v>
      </c>
    </row>
    <row r="60" spans="1:21" x14ac:dyDescent="0.3">
      <c r="A60" s="3" t="s">
        <v>83</v>
      </c>
      <c r="B60" s="8">
        <f>VLOOKUP(A60,'Langfristet gæld'!$A$1:$G$100,2,FALSE)</f>
        <v>7247.160104117369</v>
      </c>
      <c r="C60" s="6">
        <f>VLOOKUP(A60,'Langfristet gæld'!$A$1:$G$100,3,FALSE)</f>
        <v>6905.097919711433</v>
      </c>
      <c r="D60" s="6">
        <f>VLOOKUP(A60,'Langfristet gæld'!$A$1:$G$100,4,FALSE)</f>
        <v>7208.4667032089283</v>
      </c>
      <c r="E60" s="6">
        <f>VLOOKUP(A60,'Langfristet gæld'!$A$1:$G$100,5,FALSE)</f>
        <v>7265.5112491373357</v>
      </c>
      <c r="F60" s="6">
        <f>VLOOKUP(A60,'Langfristet gæld'!$A$1:$G$100,6,FALSE)</f>
        <v>6435.6757147201943</v>
      </c>
      <c r="G60" s="6">
        <f>VLOOKUP(A60,'Langfristet gæld'!$A$1:$G$100,7,FALSE)</f>
        <v>5737.3703882324571</v>
      </c>
      <c r="H60" s="6">
        <f>G60-B60</f>
        <v>-1509.7897158849119</v>
      </c>
      <c r="I60" s="6">
        <f>G60-F60</f>
        <v>-698.30532648773715</v>
      </c>
      <c r="J60" s="9">
        <f>(G60-B60)/B60</f>
        <v>-0.20832846165867741</v>
      </c>
      <c r="K60" s="16">
        <v>59</v>
      </c>
      <c r="L60" s="9">
        <f>(G60-F60)/F60</f>
        <v>-0.108505362520134</v>
      </c>
      <c r="O60" s="3" t="s">
        <v>73</v>
      </c>
      <c r="P60" s="8">
        <f>VLOOKUP(O60,'Langfristet gæld'!$A$1:$G$100,2,FALSE)</f>
        <v>7378.7686850382934</v>
      </c>
      <c r="Q60" s="8">
        <v>15</v>
      </c>
      <c r="R60" s="6">
        <f>VLOOKUP(O60,'Langfristet gæld'!$A$1:$G$100,7,FALSE)</f>
        <v>5114.6044624746455</v>
      </c>
      <c r="S60" s="6">
        <v>19</v>
      </c>
      <c r="T60" s="6">
        <f>R60-P60</f>
        <v>-2264.1642225636479</v>
      </c>
      <c r="U60" s="16">
        <v>59</v>
      </c>
    </row>
    <row r="61" spans="1:21" x14ac:dyDescent="0.3">
      <c r="A61" s="3" t="s">
        <v>74</v>
      </c>
      <c r="B61" s="8">
        <f>VLOOKUP(A61,'Langfristet gæld'!$A$1:$G$100,2,FALSE)</f>
        <v>12070.337149301165</v>
      </c>
      <c r="C61" s="6">
        <f>VLOOKUP(A61,'Langfristet gæld'!$A$1:$G$100,3,FALSE)</f>
        <v>11930.369277426609</v>
      </c>
      <c r="D61" s="6">
        <f>VLOOKUP(A61,'Langfristet gæld'!$A$1:$G$100,4,FALSE)</f>
        <v>11373.602555266967</v>
      </c>
      <c r="E61" s="6">
        <f>VLOOKUP(A61,'Langfristet gæld'!$A$1:$G$100,5,FALSE)</f>
        <v>10878.296503401127</v>
      </c>
      <c r="F61" s="6">
        <f>VLOOKUP(A61,'Langfristet gæld'!$A$1:$G$100,6,FALSE)</f>
        <v>10161.719332662356</v>
      </c>
      <c r="G61" s="6">
        <f>VLOOKUP(A61,'Langfristet gæld'!$A$1:$G$100,7,FALSE)</f>
        <v>9578.8887937676573</v>
      </c>
      <c r="H61" s="6">
        <f>G61-B61</f>
        <v>-2491.4483555335082</v>
      </c>
      <c r="I61" s="6">
        <f>G61-F61</f>
        <v>-582.8305388946992</v>
      </c>
      <c r="J61" s="9">
        <f>(G61-B61)/B61</f>
        <v>-0.20641083382478304</v>
      </c>
      <c r="K61" s="16">
        <v>60</v>
      </c>
      <c r="L61" s="9">
        <f>(G61-F61)/F61</f>
        <v>-5.7355504498272578E-2</v>
      </c>
      <c r="O61" s="3" t="s">
        <v>92</v>
      </c>
      <c r="P61" s="8">
        <f>VLOOKUP(O61,'Langfristet gæld'!$A$1:$G$100,2,FALSE)</f>
        <v>11921.822135717031</v>
      </c>
      <c r="Q61" s="8">
        <v>46</v>
      </c>
      <c r="R61" s="6">
        <f>VLOOKUP(O61,'Langfristet gæld'!$A$1:$G$100,7,FALSE)</f>
        <v>9722.4927939568643</v>
      </c>
      <c r="S61" s="6">
        <v>48</v>
      </c>
      <c r="T61" s="6">
        <f>R61-P61</f>
        <v>-2199.3293417601672</v>
      </c>
      <c r="U61" s="16">
        <v>60</v>
      </c>
    </row>
    <row r="62" spans="1:21" x14ac:dyDescent="0.3">
      <c r="A62" s="3" t="s">
        <v>6</v>
      </c>
      <c r="B62" s="8">
        <f>VLOOKUP(A62,'Langfristet gæld'!$A$1:$G$100,2,FALSE)</f>
        <v>11547.576115766231</v>
      </c>
      <c r="C62" s="6">
        <f>VLOOKUP(A62,'Langfristet gæld'!$A$1:$G$100,3,FALSE)</f>
        <v>11326.91428503325</v>
      </c>
      <c r="D62" s="6">
        <f>VLOOKUP(A62,'Langfristet gæld'!$A$1:$G$100,4,FALSE)</f>
        <v>10835.915576455051</v>
      </c>
      <c r="E62" s="6">
        <f>VLOOKUP(A62,'Langfristet gæld'!$A$1:$G$100,5,FALSE)</f>
        <v>10531.756053639096</v>
      </c>
      <c r="F62" s="6">
        <f>VLOOKUP(A62,'Langfristet gæld'!$A$1:$G$100,6,FALSE)</f>
        <v>10059.029044172492</v>
      </c>
      <c r="G62" s="6">
        <f>VLOOKUP(A62,'Langfristet gæld'!$A$1:$G$100,7,FALSE)</f>
        <v>9210.3683233030788</v>
      </c>
      <c r="H62" s="6">
        <f>G62-B62</f>
        <v>-2337.2077924631521</v>
      </c>
      <c r="I62" s="6">
        <f>G62-F62</f>
        <v>-848.66072086941313</v>
      </c>
      <c r="J62" s="9">
        <f>(G62-B62)/B62</f>
        <v>-0.20239812831994208</v>
      </c>
      <c r="K62" s="16">
        <v>61</v>
      </c>
      <c r="L62" s="9">
        <f>(G62-F62)/F62</f>
        <v>-8.436805551934147E-2</v>
      </c>
      <c r="O62" s="3" t="s">
        <v>86</v>
      </c>
      <c r="P62" s="8">
        <f>VLOOKUP(O62,'Langfristet gæld'!$A$1:$G$100,2,FALSE)</f>
        <v>5343.8990900737354</v>
      </c>
      <c r="Q62" s="8">
        <v>11</v>
      </c>
      <c r="R62" s="6">
        <f>VLOOKUP(O62,'Langfristet gæld'!$A$1:$G$100,7,FALSE)</f>
        <v>3181.0240098955228</v>
      </c>
      <c r="S62" s="6">
        <v>11</v>
      </c>
      <c r="T62" s="6">
        <f>R62-P62</f>
        <v>-2162.8750801782126</v>
      </c>
      <c r="U62" s="16">
        <v>61</v>
      </c>
    </row>
    <row r="63" spans="1:21" x14ac:dyDescent="0.3">
      <c r="A63" s="3" t="s">
        <v>89</v>
      </c>
      <c r="B63" s="8">
        <f>VLOOKUP(A63,'Langfristet gæld'!$A$1:$G$100,2,FALSE)</f>
        <v>12162.607079104402</v>
      </c>
      <c r="C63" s="6">
        <f>VLOOKUP(A63,'Langfristet gæld'!$A$1:$G$100,3,FALSE)</f>
        <v>12621.117228580264</v>
      </c>
      <c r="D63" s="6">
        <f>VLOOKUP(A63,'Langfristet gæld'!$A$1:$G$100,4,FALSE)</f>
        <v>13907.933783050199</v>
      </c>
      <c r="E63" s="6">
        <f>VLOOKUP(A63,'Langfristet gæld'!$A$1:$G$100,5,FALSE)</f>
        <v>14145.370486656202</v>
      </c>
      <c r="F63" s="6">
        <f>VLOOKUP(A63,'Langfristet gæld'!$A$1:$G$100,6,FALSE)</f>
        <v>12310.633563829788</v>
      </c>
      <c r="G63" s="6">
        <f>VLOOKUP(A63,'Langfristet gæld'!$A$1:$G$100,7,FALSE)</f>
        <v>9834.4267584426761</v>
      </c>
      <c r="H63" s="6">
        <f>G63-B63</f>
        <v>-2328.180320661726</v>
      </c>
      <c r="I63" s="6">
        <f>G63-F63</f>
        <v>-2476.2068053871117</v>
      </c>
      <c r="J63" s="9">
        <f>(G63-B63)/B63</f>
        <v>-0.19142115711865637</v>
      </c>
      <c r="K63" s="16">
        <v>62</v>
      </c>
      <c r="L63" s="9">
        <f>(G63-F63)/F63</f>
        <v>-0.20114373419923107</v>
      </c>
      <c r="O63" s="3" t="s">
        <v>7</v>
      </c>
      <c r="P63" s="8">
        <f>VLOOKUP(O63,'Langfristet gæld'!$A$1:$G$100,2,FALSE)</f>
        <v>4641.6928478633226</v>
      </c>
      <c r="Q63" s="8">
        <v>8</v>
      </c>
      <c r="R63" s="6">
        <f>VLOOKUP(O63,'Langfristet gæld'!$A$1:$G$100,7,FALSE)</f>
        <v>2483.5346590959844</v>
      </c>
      <c r="S63" s="6">
        <v>8</v>
      </c>
      <c r="T63" s="6">
        <f>R63-P63</f>
        <v>-2158.1581887673383</v>
      </c>
      <c r="U63" s="16">
        <v>62</v>
      </c>
    </row>
    <row r="64" spans="1:21" x14ac:dyDescent="0.3">
      <c r="A64" s="3" t="s">
        <v>92</v>
      </c>
      <c r="B64" s="8">
        <f>VLOOKUP(A64,'Langfristet gæld'!$A$1:$G$100,2,FALSE)</f>
        <v>11921.822135717031</v>
      </c>
      <c r="C64" s="6">
        <f>VLOOKUP(A64,'Langfristet gæld'!$A$1:$G$100,3,FALSE)</f>
        <v>11576.852225747523</v>
      </c>
      <c r="D64" s="6">
        <f>VLOOKUP(A64,'Langfristet gæld'!$A$1:$G$100,4,FALSE)</f>
        <v>11325.85642740056</v>
      </c>
      <c r="E64" s="6">
        <f>VLOOKUP(A64,'Langfristet gæld'!$A$1:$G$100,5,FALSE)</f>
        <v>11530.55147130232</v>
      </c>
      <c r="F64" s="6">
        <f>VLOOKUP(A64,'Langfristet gæld'!$A$1:$G$100,6,FALSE)</f>
        <v>10778.279598596073</v>
      </c>
      <c r="G64" s="6">
        <f>VLOOKUP(A64,'Langfristet gæld'!$A$1:$G$100,7,FALSE)</f>
        <v>9722.4927939568643</v>
      </c>
      <c r="H64" s="6">
        <f>G64-B64</f>
        <v>-2199.3293417601672</v>
      </c>
      <c r="I64" s="6">
        <f>G64-F64</f>
        <v>-1055.7868046392086</v>
      </c>
      <c r="J64" s="9">
        <f>(G64-B64)/B64</f>
        <v>-0.18447929492012083</v>
      </c>
      <c r="K64" s="16">
        <v>63</v>
      </c>
      <c r="L64" s="9">
        <f>(G64-F64)/F64</f>
        <v>-9.795503957577148E-2</v>
      </c>
      <c r="O64" s="3" t="s">
        <v>62</v>
      </c>
      <c r="P64" s="8">
        <f>VLOOKUP(O64,'Langfristet gæld'!$A$1:$G$100,2,FALSE)</f>
        <v>52983.465436241611</v>
      </c>
      <c r="Q64" s="8">
        <v>96</v>
      </c>
      <c r="R64" s="6">
        <f>VLOOKUP(O64,'Langfristet gæld'!$A$1:$G$100,7,FALSE)</f>
        <v>50895.074575095387</v>
      </c>
      <c r="S64" s="6">
        <v>97</v>
      </c>
      <c r="T64" s="6">
        <f>R64-P64</f>
        <v>-2088.3908611462248</v>
      </c>
      <c r="U64" s="16">
        <v>63</v>
      </c>
    </row>
    <row r="65" spans="1:21" x14ac:dyDescent="0.3">
      <c r="A65" s="3" t="s">
        <v>96</v>
      </c>
      <c r="B65" s="8">
        <f>VLOOKUP(A65,'Langfristet gæld'!$A$1:$G$100,2,FALSE)</f>
        <v>19743.431049801264</v>
      </c>
      <c r="C65" s="6">
        <f>VLOOKUP(A65,'Langfristet gæld'!$A$1:$G$100,3,FALSE)</f>
        <v>19155.499052303447</v>
      </c>
      <c r="D65" s="6">
        <f>VLOOKUP(A65,'Langfristet gæld'!$A$1:$G$100,4,FALSE)</f>
        <v>18606.86495939926</v>
      </c>
      <c r="E65" s="6">
        <f>VLOOKUP(A65,'Langfristet gæld'!$A$1:$G$100,5,FALSE)</f>
        <v>18244.867808132945</v>
      </c>
      <c r="F65" s="6">
        <f>VLOOKUP(A65,'Langfristet gæld'!$A$1:$G$100,6,FALSE)</f>
        <v>17800.745636619231</v>
      </c>
      <c r="G65" s="6">
        <f>VLOOKUP(A65,'Langfristet gæld'!$A$1:$G$100,7,FALSE)</f>
        <v>16213.467981390622</v>
      </c>
      <c r="H65" s="6">
        <f>G65-B65</f>
        <v>-3529.9630684106414</v>
      </c>
      <c r="I65" s="6">
        <f>G65-F65</f>
        <v>-1587.2776552286086</v>
      </c>
      <c r="J65" s="9">
        <f>(G65-B65)/B65</f>
        <v>-0.17879177431250856</v>
      </c>
      <c r="K65" s="16">
        <v>64</v>
      </c>
      <c r="L65" s="9">
        <f>(G65-F65)/F65</f>
        <v>-8.9169166709696837E-2</v>
      </c>
      <c r="O65" s="3" t="s">
        <v>58</v>
      </c>
      <c r="P65" s="8">
        <f>VLOOKUP(O65,'Langfristet gæld'!$A$1:$G$100,2,FALSE)</f>
        <v>2504.7854072895871</v>
      </c>
      <c r="Q65" s="8">
        <v>5</v>
      </c>
      <c r="R65" s="6">
        <f>VLOOKUP(O65,'Langfristet gæld'!$A$1:$G$100,7,FALSE)</f>
        <v>479.7285719181603</v>
      </c>
      <c r="S65" s="6">
        <v>6</v>
      </c>
      <c r="T65" s="6">
        <f>R65-P65</f>
        <v>-2025.0568353714268</v>
      </c>
      <c r="U65" s="16">
        <v>64</v>
      </c>
    </row>
    <row r="66" spans="1:21" x14ac:dyDescent="0.3">
      <c r="A66" s="3" t="s">
        <v>30</v>
      </c>
      <c r="B66" s="8">
        <f>VLOOKUP(A66,'Langfristet gæld'!$A$1:$G$100,2,FALSE)</f>
        <v>22739.246849140676</v>
      </c>
      <c r="C66" s="6">
        <f>VLOOKUP(A66,'Langfristet gæld'!$A$1:$G$100,3,FALSE)</f>
        <v>23706.053343542622</v>
      </c>
      <c r="D66" s="6">
        <f>VLOOKUP(A66,'Langfristet gæld'!$A$1:$G$100,4,FALSE)</f>
        <v>22722.156799855751</v>
      </c>
      <c r="E66" s="6">
        <f>VLOOKUP(A66,'Langfristet gæld'!$A$1:$G$100,5,FALSE)</f>
        <v>21953.118324607331</v>
      </c>
      <c r="F66" s="6">
        <f>VLOOKUP(A66,'Langfristet gæld'!$A$1:$G$100,6,FALSE)</f>
        <v>20908.411437422939</v>
      </c>
      <c r="G66" s="6">
        <f>VLOOKUP(A66,'Langfristet gæld'!$A$1:$G$100,7,FALSE)</f>
        <v>18979.771882286219</v>
      </c>
      <c r="H66" s="6">
        <f>G66-B66</f>
        <v>-3759.4749668544573</v>
      </c>
      <c r="I66" s="6">
        <f>G66-F66</f>
        <v>-1928.6395551367204</v>
      </c>
      <c r="J66" s="9">
        <f>(G66-B66)/B66</f>
        <v>-0.16532979266182377</v>
      </c>
      <c r="K66" s="16">
        <v>65</v>
      </c>
      <c r="L66" s="9">
        <f>(G66-F66)/F66</f>
        <v>-9.224228062036044E-2</v>
      </c>
      <c r="O66" s="3" t="s">
        <v>70</v>
      </c>
      <c r="P66" s="8">
        <f>VLOOKUP(O66,'Langfristet gæld'!$A$1:$G$100,2,FALSE)</f>
        <v>9535.374844804317</v>
      </c>
      <c r="Q66" s="8">
        <v>27</v>
      </c>
      <c r="R66" s="6">
        <f>VLOOKUP(O66,'Langfristet gæld'!$A$1:$G$100,7,FALSE)</f>
        <v>7513.7115055011882</v>
      </c>
      <c r="S66" s="6">
        <v>34</v>
      </c>
      <c r="T66" s="6">
        <f>R66-P66</f>
        <v>-2021.6633393031289</v>
      </c>
      <c r="U66" s="16">
        <v>65</v>
      </c>
    </row>
    <row r="67" spans="1:21" x14ac:dyDescent="0.3">
      <c r="A67" s="3" t="s">
        <v>37</v>
      </c>
      <c r="B67" s="8">
        <f>VLOOKUP(A67,'Langfristet gæld'!$A$1:$G$100,2,FALSE)</f>
        <v>16195.801041073606</v>
      </c>
      <c r="C67" s="6">
        <f>VLOOKUP(A67,'Langfristet gæld'!$A$1:$G$100,3,FALSE)</f>
        <v>15570.841764153081</v>
      </c>
      <c r="D67" s="6">
        <f>VLOOKUP(A67,'Langfristet gæld'!$A$1:$G$100,4,FALSE)</f>
        <v>15169.68110544804</v>
      </c>
      <c r="E67" s="6">
        <f>VLOOKUP(A67,'Langfristet gæld'!$A$1:$G$100,5,FALSE)</f>
        <v>14198.183538060081</v>
      </c>
      <c r="F67" s="6">
        <f>VLOOKUP(A67,'Langfristet gæld'!$A$1:$G$100,6,FALSE)</f>
        <v>13915.431499171074</v>
      </c>
      <c r="G67" s="6">
        <f>VLOOKUP(A67,'Langfristet gæld'!$A$1:$G$100,7,FALSE)</f>
        <v>13585.550795784997</v>
      </c>
      <c r="H67" s="6">
        <f>G67-B67</f>
        <v>-2610.2502452886092</v>
      </c>
      <c r="I67" s="6">
        <f>G67-F67</f>
        <v>-329.88070338607758</v>
      </c>
      <c r="J67" s="9">
        <f>(G67-B67)/B67</f>
        <v>-0.16116833237632672</v>
      </c>
      <c r="K67" s="16">
        <v>66</v>
      </c>
      <c r="L67" s="9">
        <f>(G67-F67)/F67</f>
        <v>-2.3706106663363487E-2</v>
      </c>
      <c r="O67" s="3" t="s">
        <v>79</v>
      </c>
      <c r="P67" s="8">
        <f>VLOOKUP(O67,'Langfristet gæld'!$A$1:$G$100,2,FALSE)</f>
        <v>14296.462857391534</v>
      </c>
      <c r="Q67" s="8">
        <v>64</v>
      </c>
      <c r="R67" s="6">
        <f>VLOOKUP(O67,'Langfristet gæld'!$A$1:$G$100,7,FALSE)</f>
        <v>12675.689016865486</v>
      </c>
      <c r="S67" s="6">
        <v>74</v>
      </c>
      <c r="T67" s="6">
        <f>R67-P67</f>
        <v>-1620.7738405260479</v>
      </c>
      <c r="U67" s="16">
        <v>66</v>
      </c>
    </row>
    <row r="68" spans="1:21" x14ac:dyDescent="0.3">
      <c r="A68" s="3" t="s">
        <v>71</v>
      </c>
      <c r="B68" s="8">
        <f>VLOOKUP(A68,'Langfristet gæld'!$A$1:$G$100,2,FALSE)</f>
        <v>9863.4447287821404</v>
      </c>
      <c r="C68" s="6">
        <f>VLOOKUP(A68,'Langfristet gæld'!$A$1:$G$100,3,FALSE)</f>
        <v>10080.62137564433</v>
      </c>
      <c r="D68" s="6">
        <f>VLOOKUP(A68,'Langfristet gæld'!$A$1:$G$100,4,FALSE)</f>
        <v>10196.821092600592</v>
      </c>
      <c r="E68" s="6">
        <f>VLOOKUP(A68,'Langfristet gæld'!$A$1:$G$100,5,FALSE)</f>
        <v>9621.4722679625684</v>
      </c>
      <c r="F68" s="6">
        <f>VLOOKUP(A68,'Langfristet gæld'!$A$1:$G$100,6,FALSE)</f>
        <v>9164.0897186804286</v>
      </c>
      <c r="G68" s="6">
        <f>VLOOKUP(A68,'Langfristet gæld'!$A$1:$G$100,7,FALSE)</f>
        <v>8385.5421686746977</v>
      </c>
      <c r="H68" s="6">
        <f>G68-B68</f>
        <v>-1477.9025601074427</v>
      </c>
      <c r="I68" s="6">
        <f>G68-F68</f>
        <v>-778.54755000573095</v>
      </c>
      <c r="J68" s="9">
        <f>(G68-B68)/B68</f>
        <v>-0.14983635035687196</v>
      </c>
      <c r="K68" s="16">
        <v>67</v>
      </c>
      <c r="L68" s="9">
        <f>(G68-F68)/F68</f>
        <v>-8.4956343063589831E-2</v>
      </c>
      <c r="O68" s="3" t="s">
        <v>83</v>
      </c>
      <c r="P68" s="8">
        <f>VLOOKUP(O68,'Langfristet gæld'!$A$1:$G$100,2,FALSE)</f>
        <v>7247.160104117369</v>
      </c>
      <c r="Q68" s="8">
        <v>14</v>
      </c>
      <c r="R68" s="6">
        <f>VLOOKUP(O68,'Langfristet gæld'!$A$1:$G$100,7,FALSE)</f>
        <v>5737.3703882324571</v>
      </c>
      <c r="S68" s="6">
        <v>22</v>
      </c>
      <c r="T68" s="6">
        <f>R68-P68</f>
        <v>-1509.7897158849119</v>
      </c>
      <c r="U68" s="16">
        <v>67</v>
      </c>
    </row>
    <row r="69" spans="1:21" x14ac:dyDescent="0.3">
      <c r="A69" s="3" t="s">
        <v>79</v>
      </c>
      <c r="B69" s="8">
        <f>VLOOKUP(A69,'Langfristet gæld'!$A$1:$G$100,2,FALSE)</f>
        <v>14296.462857391534</v>
      </c>
      <c r="C69" s="6">
        <f>VLOOKUP(A69,'Langfristet gæld'!$A$1:$G$100,3,FALSE)</f>
        <v>13677.021798832817</v>
      </c>
      <c r="D69" s="6">
        <f>VLOOKUP(A69,'Langfristet gæld'!$A$1:$G$100,4,FALSE)</f>
        <v>14101.152696761012</v>
      </c>
      <c r="E69" s="6">
        <f>VLOOKUP(A69,'Langfristet gæld'!$A$1:$G$100,5,FALSE)</f>
        <v>13999.802226314028</v>
      </c>
      <c r="F69" s="6">
        <f>VLOOKUP(A69,'Langfristet gæld'!$A$1:$G$100,6,FALSE)</f>
        <v>12988.639289125109</v>
      </c>
      <c r="G69" s="6">
        <f>VLOOKUP(A69,'Langfristet gæld'!$A$1:$G$100,7,FALSE)</f>
        <v>12675.689016865486</v>
      </c>
      <c r="H69" s="6">
        <f>G69-B69</f>
        <v>-1620.7738405260479</v>
      </c>
      <c r="I69" s="6">
        <f>G69-F69</f>
        <v>-312.95027225962258</v>
      </c>
      <c r="J69" s="9">
        <f>(G69-B69)/B69</f>
        <v>-0.11336887009698893</v>
      </c>
      <c r="K69" s="16">
        <v>68</v>
      </c>
      <c r="L69" s="9">
        <f>(G69-F69)/F69</f>
        <v>-2.4094153767257504E-2</v>
      </c>
      <c r="O69" s="3" t="s">
        <v>71</v>
      </c>
      <c r="P69" s="8">
        <f>VLOOKUP(O69,'Langfristet gæld'!$A$1:$G$100,2,FALSE)</f>
        <v>9863.4447287821404</v>
      </c>
      <c r="Q69" s="8">
        <v>31</v>
      </c>
      <c r="R69" s="6">
        <f>VLOOKUP(O69,'Langfristet gæld'!$A$1:$G$100,7,FALSE)</f>
        <v>8385.5421686746977</v>
      </c>
      <c r="S69" s="6">
        <v>41</v>
      </c>
      <c r="T69" s="6">
        <f>R69-P69</f>
        <v>-1477.9025601074427</v>
      </c>
      <c r="U69" s="16">
        <v>68</v>
      </c>
    </row>
    <row r="70" spans="1:21" x14ac:dyDescent="0.3">
      <c r="A70" s="3" t="s">
        <v>87</v>
      </c>
      <c r="B70" s="8">
        <f>VLOOKUP(A70,'Langfristet gæld'!$A$1:$G$100,2,FALSE)</f>
        <v>13148.009836009684</v>
      </c>
      <c r="C70" s="6">
        <f>VLOOKUP(A70,'Langfristet gæld'!$A$1:$G$100,3,FALSE)</f>
        <v>12651.457653749594</v>
      </c>
      <c r="D70" s="6">
        <f>VLOOKUP(A70,'Langfristet gæld'!$A$1:$G$100,4,FALSE)</f>
        <v>13601.112416364795</v>
      </c>
      <c r="E70" s="6">
        <f>VLOOKUP(A70,'Langfristet gæld'!$A$1:$G$100,5,FALSE)</f>
        <v>13417.801223397046</v>
      </c>
      <c r="F70" s="6">
        <f>VLOOKUP(A70,'Langfristet gæld'!$A$1:$G$100,6,FALSE)</f>
        <v>12763.372831540006</v>
      </c>
      <c r="G70" s="6">
        <f>VLOOKUP(A70,'Langfristet gæld'!$A$1:$G$100,7,FALSE)</f>
        <v>11811.290540084958</v>
      </c>
      <c r="H70" s="6">
        <f>G70-B70</f>
        <v>-1336.7192959247259</v>
      </c>
      <c r="I70" s="6">
        <f>G70-F70</f>
        <v>-952.08229145504811</v>
      </c>
      <c r="J70" s="9">
        <f>(G70-B70)/B70</f>
        <v>-0.10166704410759778</v>
      </c>
      <c r="K70" s="16">
        <v>69</v>
      </c>
      <c r="L70" s="9">
        <f>(G70-F70)/F70</f>
        <v>-7.4594882091223183E-2</v>
      </c>
      <c r="O70" s="3" t="s">
        <v>87</v>
      </c>
      <c r="P70" s="8">
        <f>VLOOKUP(O70,'Langfristet gæld'!$A$1:$G$100,2,FALSE)</f>
        <v>13148.009836009684</v>
      </c>
      <c r="Q70" s="8">
        <v>59</v>
      </c>
      <c r="R70" s="6">
        <f>VLOOKUP(O70,'Langfristet gæld'!$A$1:$G$100,7,FALSE)</f>
        <v>11811.290540084958</v>
      </c>
      <c r="S70" s="6">
        <v>65</v>
      </c>
      <c r="T70" s="6">
        <f>R70-P70</f>
        <v>-1336.7192959247259</v>
      </c>
      <c r="U70" s="16">
        <v>69</v>
      </c>
    </row>
    <row r="71" spans="1:21" x14ac:dyDescent="0.3">
      <c r="A71" s="3" t="s">
        <v>17</v>
      </c>
      <c r="B71" s="8">
        <f>VLOOKUP(A71,'Langfristet gæld'!$A$1:$G$100,2,FALSE)</f>
        <v>12388.068930930724</v>
      </c>
      <c r="C71" s="6">
        <f>VLOOKUP(A71,'Langfristet gæld'!$A$1:$G$100,3,FALSE)</f>
        <v>13257.815221533237</v>
      </c>
      <c r="D71" s="6">
        <f>VLOOKUP(A71,'Langfristet gæld'!$A$1:$G$100,4,FALSE)</f>
        <v>13023.101666170487</v>
      </c>
      <c r="E71" s="6">
        <f>VLOOKUP(A71,'Langfristet gæld'!$A$1:$G$100,5,FALSE)</f>
        <v>13374.057336992902</v>
      </c>
      <c r="F71" s="6">
        <f>VLOOKUP(A71,'Langfristet gæld'!$A$1:$G$100,6,FALSE)</f>
        <v>12546.724759615383</v>
      </c>
      <c r="G71" s="6">
        <f>VLOOKUP(A71,'Langfristet gæld'!$A$1:$G$100,7,FALSE)</f>
        <v>11170.558851077114</v>
      </c>
      <c r="H71" s="6">
        <f>G71-B71</f>
        <v>-1217.5100798536096</v>
      </c>
      <c r="I71" s="6">
        <f>G71-F71</f>
        <v>-1376.1659085382689</v>
      </c>
      <c r="J71" s="9">
        <f>(G71-B71)/B71</f>
        <v>-9.8280860934968767E-2</v>
      </c>
      <c r="K71" s="16">
        <v>70</v>
      </c>
      <c r="L71" s="9">
        <f>(G71-F71)/F71</f>
        <v>-0.10968327869658751</v>
      </c>
      <c r="O71" s="3" t="s">
        <v>65</v>
      </c>
      <c r="P71" s="8">
        <f>VLOOKUP(O71,'Langfristet gæld'!$A$1:$G$100,2,FALSE)</f>
        <v>21027.730902777777</v>
      </c>
      <c r="Q71" s="8">
        <v>88</v>
      </c>
      <c r="R71" s="6">
        <f>VLOOKUP(O71,'Langfristet gæld'!$A$1:$G$100,7,FALSE)</f>
        <v>19750</v>
      </c>
      <c r="S71" s="6">
        <v>90</v>
      </c>
      <c r="T71" s="6">
        <f>R71-P71</f>
        <v>-1277.7309027777774</v>
      </c>
      <c r="U71" s="16">
        <v>70</v>
      </c>
    </row>
    <row r="72" spans="1:21" x14ac:dyDescent="0.3">
      <c r="A72" s="3" t="s">
        <v>69</v>
      </c>
      <c r="B72" s="8">
        <f>VLOOKUP(A72,'Langfristet gæld'!$A$1:$G$100,2,FALSE)</f>
        <v>11769.131286316047</v>
      </c>
      <c r="C72" s="6">
        <f>VLOOKUP(A72,'Langfristet gæld'!$A$1:$G$100,3,FALSE)</f>
        <v>11616.733241985592</v>
      </c>
      <c r="D72" s="6">
        <f>VLOOKUP(A72,'Langfristet gæld'!$A$1:$G$100,4,FALSE)</f>
        <v>14009.085717700607</v>
      </c>
      <c r="E72" s="6">
        <f>VLOOKUP(A72,'Langfristet gæld'!$A$1:$G$100,5,FALSE)</f>
        <v>12857.175622701494</v>
      </c>
      <c r="F72" s="6">
        <f>VLOOKUP(A72,'Langfristet gæld'!$A$1:$G$100,6,FALSE)</f>
        <v>11786.621976894838</v>
      </c>
      <c r="G72" s="6">
        <f>VLOOKUP(A72,'Langfristet gæld'!$A$1:$G$100,7,FALSE)</f>
        <v>10657.043023083254</v>
      </c>
      <c r="H72" s="6">
        <f>G72-B72</f>
        <v>-1112.0882632327939</v>
      </c>
      <c r="I72" s="6">
        <f>G72-F72</f>
        <v>-1129.5789538115841</v>
      </c>
      <c r="J72" s="9">
        <f>(G72-B72)/B72</f>
        <v>-9.4491958342398416E-2</v>
      </c>
      <c r="K72" s="16">
        <v>71</v>
      </c>
      <c r="L72" s="9">
        <f>(G72-F72)/F72</f>
        <v>-9.5835681845560433E-2</v>
      </c>
      <c r="O72" s="3" t="s">
        <v>17</v>
      </c>
      <c r="P72" s="8">
        <f>VLOOKUP(O72,'Langfristet gæld'!$A$1:$G$100,2,FALSE)</f>
        <v>12388.068930930724</v>
      </c>
      <c r="Q72" s="8">
        <v>54</v>
      </c>
      <c r="R72" s="6">
        <f>VLOOKUP(O72,'Langfristet gæld'!$A$1:$G$100,7,FALSE)</f>
        <v>11170.558851077114</v>
      </c>
      <c r="S72" s="6">
        <v>60</v>
      </c>
      <c r="T72" s="6">
        <f>R72-P72</f>
        <v>-1217.5100798536096</v>
      </c>
      <c r="U72" s="16">
        <v>71</v>
      </c>
    </row>
    <row r="73" spans="1:21" x14ac:dyDescent="0.3">
      <c r="A73" s="3" t="s">
        <v>57</v>
      </c>
      <c r="B73" s="8">
        <f>VLOOKUP(A73,'Langfristet gæld'!$A$1:$G$100,2,FALSE)</f>
        <v>9636.0204008589826</v>
      </c>
      <c r="C73" s="6">
        <f>VLOOKUP(A73,'Langfristet gæld'!$A$1:$G$100,3,FALSE)</f>
        <v>9890.1865010226502</v>
      </c>
      <c r="D73" s="6">
        <f>VLOOKUP(A73,'Langfristet gæld'!$A$1:$G$100,4,FALSE)</f>
        <v>8893.4339573535581</v>
      </c>
      <c r="E73" s="6">
        <f>VLOOKUP(A73,'Langfristet gæld'!$A$1:$G$100,5,FALSE)</f>
        <v>11337.554509686737</v>
      </c>
      <c r="F73" s="6">
        <f>VLOOKUP(A73,'Langfristet gæld'!$A$1:$G$100,6,FALSE)</f>
        <v>9773.8636341088331</v>
      </c>
      <c r="G73" s="6">
        <f>VLOOKUP(A73,'Langfristet gæld'!$A$1:$G$100,7,FALSE)</f>
        <v>8957.5630769230756</v>
      </c>
      <c r="H73" s="6">
        <f>G73-B73</f>
        <v>-678.45732393590697</v>
      </c>
      <c r="I73" s="6">
        <f>G73-F73</f>
        <v>-816.3005571857575</v>
      </c>
      <c r="J73" s="9">
        <f>(G73-B73)/B73</f>
        <v>-7.0408456573569242E-2</v>
      </c>
      <c r="K73" s="16">
        <v>72</v>
      </c>
      <c r="L73" s="9">
        <f>(G73-F73)/F73</f>
        <v>-8.3518717647853347E-2</v>
      </c>
      <c r="O73" s="3" t="s">
        <v>69</v>
      </c>
      <c r="P73" s="8">
        <f>VLOOKUP(O73,'Langfristet gæld'!$A$1:$G$100,2,FALSE)</f>
        <v>11769.131286316047</v>
      </c>
      <c r="Q73" s="8">
        <v>42</v>
      </c>
      <c r="R73" s="6">
        <f>VLOOKUP(O73,'Langfristet gæld'!$A$1:$G$100,7,FALSE)</f>
        <v>10657.043023083254</v>
      </c>
      <c r="S73" s="6">
        <v>58</v>
      </c>
      <c r="T73" s="6">
        <f>R73-P73</f>
        <v>-1112.0882632327939</v>
      </c>
      <c r="U73" s="16">
        <v>72</v>
      </c>
    </row>
    <row r="74" spans="1:21" x14ac:dyDescent="0.3">
      <c r="A74" s="3" t="s">
        <v>65</v>
      </c>
      <c r="B74" s="8">
        <f>VLOOKUP(A74,'Langfristet gæld'!$A$1:$G$100,2,FALSE)</f>
        <v>21027.730902777777</v>
      </c>
      <c r="C74" s="6">
        <f>VLOOKUP(A74,'Langfristet gæld'!$A$1:$G$100,3,FALSE)</f>
        <v>21973.748468047852</v>
      </c>
      <c r="D74" s="6">
        <f>VLOOKUP(A74,'Langfristet gæld'!$A$1:$G$100,4,FALSE)</f>
        <v>21880.503389091031</v>
      </c>
      <c r="E74" s="6">
        <f>VLOOKUP(A74,'Langfristet gæld'!$A$1:$G$100,5,FALSE)</f>
        <v>23284.584152517127</v>
      </c>
      <c r="F74" s="6">
        <f>VLOOKUP(A74,'Langfristet gæld'!$A$1:$G$100,6,FALSE)</f>
        <v>21908.592354740056</v>
      </c>
      <c r="G74" s="6">
        <f>VLOOKUP(A74,'Langfristet gæld'!$A$1:$G$100,7,FALSE)</f>
        <v>19750</v>
      </c>
      <c r="H74" s="6">
        <f>G74-B74</f>
        <v>-1277.7309027777774</v>
      </c>
      <c r="I74" s="6">
        <f>G74-F74</f>
        <v>-2158.5923547400562</v>
      </c>
      <c r="J74" s="9">
        <f>(G74-B74)/B74</f>
        <v>-6.0764088559312326E-2</v>
      </c>
      <c r="K74" s="16">
        <v>73</v>
      </c>
      <c r="L74" s="9">
        <f>(G74-F74)/F74</f>
        <v>-9.8527204294484569E-2</v>
      </c>
      <c r="O74" s="3" t="s">
        <v>90</v>
      </c>
      <c r="P74" s="8">
        <f>VLOOKUP(O74,'Langfristet gæld'!$A$1:$G$100,2,FALSE)</f>
        <v>12944.949663593321</v>
      </c>
      <c r="Q74" s="8">
        <v>58</v>
      </c>
      <c r="R74" s="6">
        <f>VLOOKUP(O74,'Langfristet gæld'!$A$1:$G$100,7,FALSE)</f>
        <v>12234.960743615196</v>
      </c>
      <c r="S74" s="6">
        <v>68</v>
      </c>
      <c r="T74" s="6">
        <f>R74-P74</f>
        <v>-709.98891997812461</v>
      </c>
      <c r="U74" s="16">
        <v>73</v>
      </c>
    </row>
    <row r="75" spans="1:21" x14ac:dyDescent="0.3">
      <c r="A75" s="3" t="s">
        <v>90</v>
      </c>
      <c r="B75" s="8">
        <f>VLOOKUP(A75,'Langfristet gæld'!$A$1:$G$100,2,FALSE)</f>
        <v>12944.949663593321</v>
      </c>
      <c r="C75" s="6">
        <f>VLOOKUP(A75,'Langfristet gæld'!$A$1:$G$100,3,FALSE)</f>
        <v>12684.591427503869</v>
      </c>
      <c r="D75" s="6">
        <f>VLOOKUP(A75,'Langfristet gæld'!$A$1:$G$100,4,FALSE)</f>
        <v>13747.438506460459</v>
      </c>
      <c r="E75" s="6">
        <f>VLOOKUP(A75,'Langfristet gæld'!$A$1:$G$100,5,FALSE)</f>
        <v>13460.922996193389</v>
      </c>
      <c r="F75" s="6">
        <f>VLOOKUP(A75,'Langfristet gæld'!$A$1:$G$100,6,FALSE)</f>
        <v>12949.417131445431</v>
      </c>
      <c r="G75" s="6">
        <f>VLOOKUP(A75,'Langfristet gæld'!$A$1:$G$100,7,FALSE)</f>
        <v>12234.960743615196</v>
      </c>
      <c r="H75" s="6">
        <f>G75-B75</f>
        <v>-709.98891997812461</v>
      </c>
      <c r="I75" s="6">
        <f>G75-F75</f>
        <v>-714.45638783023423</v>
      </c>
      <c r="J75" s="9">
        <f>(G75-B75)/B75</f>
        <v>-5.4846788780872131E-2</v>
      </c>
      <c r="K75" s="16">
        <v>74</v>
      </c>
      <c r="L75" s="9">
        <f>(G75-F75)/F75</f>
        <v>-5.5172860722456758E-2</v>
      </c>
      <c r="O75" s="3" t="s">
        <v>57</v>
      </c>
      <c r="P75" s="8">
        <f>VLOOKUP(O75,'Langfristet gæld'!$A$1:$G$100,2,FALSE)</f>
        <v>9636.0204008589826</v>
      </c>
      <c r="Q75" s="8">
        <v>29</v>
      </c>
      <c r="R75" s="6">
        <f>VLOOKUP(O75,'Langfristet gæld'!$A$1:$G$100,7,FALSE)</f>
        <v>8957.5630769230756</v>
      </c>
      <c r="S75" s="6">
        <v>45</v>
      </c>
      <c r="T75" s="6">
        <f>R75-P75</f>
        <v>-678.45732393590697</v>
      </c>
      <c r="U75" s="16">
        <v>74</v>
      </c>
    </row>
    <row r="76" spans="1:21" x14ac:dyDescent="0.3">
      <c r="A76" s="3" t="s">
        <v>62</v>
      </c>
      <c r="B76" s="8">
        <f>VLOOKUP(A76,'Langfristet gæld'!$A$1:$G$100,2,FALSE)</f>
        <v>52983.465436241611</v>
      </c>
      <c r="C76" s="6">
        <f>VLOOKUP(A76,'Langfristet gæld'!$A$1:$G$100,3,FALSE)</f>
        <v>57049.04232365144</v>
      </c>
      <c r="D76" s="6">
        <f>VLOOKUP(A76,'Langfristet gæld'!$A$1:$G$100,4,FALSE)</f>
        <v>54526.956961116019</v>
      </c>
      <c r="E76" s="6">
        <f>VLOOKUP(A76,'Langfristet gæld'!$A$1:$G$100,5,FALSE)</f>
        <v>54056.603691275166</v>
      </c>
      <c r="F76" s="6">
        <f>VLOOKUP(A76,'Langfristet gæld'!$A$1:$G$100,6,FALSE)</f>
        <v>51539.832001360315</v>
      </c>
      <c r="G76" s="6">
        <f>VLOOKUP(A76,'Langfristet gæld'!$A$1:$G$100,7,FALSE)</f>
        <v>50895.074575095387</v>
      </c>
      <c r="H76" s="6">
        <f>G76-B76</f>
        <v>-2088.3908611462248</v>
      </c>
      <c r="I76" s="6">
        <f>G76-F76</f>
        <v>-644.75742626492865</v>
      </c>
      <c r="J76" s="9">
        <f>(G76-B76)/B76</f>
        <v>-3.9415897845702805E-2</v>
      </c>
      <c r="K76" s="16">
        <v>75</v>
      </c>
      <c r="L76" s="9">
        <f>(G76-F76)/F76</f>
        <v>-1.2509886067302495E-2</v>
      </c>
      <c r="O76" s="3" t="s">
        <v>100</v>
      </c>
      <c r="P76" s="8">
        <f>VLOOKUP(O76,'Langfristet gæld'!$A$1:$G$100,2,FALSE)</f>
        <v>14880.113774544005</v>
      </c>
      <c r="Q76" s="8">
        <v>66</v>
      </c>
      <c r="R76" s="6">
        <f>VLOOKUP(O76,'Langfristet gæld'!$A$1:$G$100,7,FALSE)</f>
        <v>14644.489247311829</v>
      </c>
      <c r="S76" s="6">
        <v>82</v>
      </c>
      <c r="T76" s="6">
        <f>R76-P76</f>
        <v>-235.62452723217575</v>
      </c>
      <c r="U76" s="16">
        <v>75</v>
      </c>
    </row>
    <row r="77" spans="1:21" x14ac:dyDescent="0.3">
      <c r="A77" s="3" t="s">
        <v>100</v>
      </c>
      <c r="B77" s="8">
        <f>VLOOKUP(A77,'Langfristet gæld'!$A$1:$G$100,2,FALSE)</f>
        <v>14880.113774544005</v>
      </c>
      <c r="C77" s="6">
        <f>VLOOKUP(A77,'Langfristet gæld'!$A$1:$G$100,3,FALSE)</f>
        <v>15887.147299182778</v>
      </c>
      <c r="D77" s="6">
        <f>VLOOKUP(A77,'Langfristet gæld'!$A$1:$G$100,4,FALSE)</f>
        <v>15705.571408327534</v>
      </c>
      <c r="E77" s="6">
        <f>VLOOKUP(A77,'Langfristet gæld'!$A$1:$G$100,5,FALSE)</f>
        <v>16065.877166311948</v>
      </c>
      <c r="F77" s="6">
        <f>VLOOKUP(A77,'Langfristet gæld'!$A$1:$G$100,6,FALSE)</f>
        <v>15006.173309426227</v>
      </c>
      <c r="G77" s="6">
        <f>VLOOKUP(A77,'Langfristet gæld'!$A$1:$G$100,7,FALSE)</f>
        <v>14644.489247311829</v>
      </c>
      <c r="H77" s="6">
        <f>G77-B77</f>
        <v>-235.62452723217575</v>
      </c>
      <c r="I77" s="6">
        <f>G77-F77</f>
        <v>-361.68406211439833</v>
      </c>
      <c r="J77" s="9">
        <f>(G77-B77)/B77</f>
        <v>-1.5834860593288466E-2</v>
      </c>
      <c r="K77" s="16">
        <v>76</v>
      </c>
      <c r="L77" s="9">
        <f>(G77-F77)/F77</f>
        <v>-2.4102351389424785E-2</v>
      </c>
      <c r="O77" s="3" t="s">
        <v>24</v>
      </c>
      <c r="P77" s="8">
        <f>VLOOKUP(O77,'Langfristet gæld'!$A$1:$G$100,2,FALSE)</f>
        <v>10745.022631599275</v>
      </c>
      <c r="Q77" s="8">
        <v>34</v>
      </c>
      <c r="R77" s="6">
        <f>VLOOKUP(O77,'Langfristet gæld'!$A$1:$G$100,7,FALSE)</f>
        <v>10609.261775362318</v>
      </c>
      <c r="S77" s="6">
        <v>57</v>
      </c>
      <c r="T77" s="6">
        <f>R77-P77</f>
        <v>-135.7608562369569</v>
      </c>
      <c r="U77" s="16">
        <v>76</v>
      </c>
    </row>
    <row r="78" spans="1:21" x14ac:dyDescent="0.3">
      <c r="A78" s="3" t="s">
        <v>24</v>
      </c>
      <c r="B78" s="8">
        <f>VLOOKUP(A78,'Langfristet gæld'!$A$1:$G$100,2,FALSE)</f>
        <v>10745.022631599275</v>
      </c>
      <c r="C78" s="6">
        <f>VLOOKUP(A78,'Langfristet gæld'!$A$1:$G$100,3,FALSE)</f>
        <v>10400.94746201724</v>
      </c>
      <c r="D78" s="6">
        <f>VLOOKUP(A78,'Langfristet gæld'!$A$1:$G$100,4,FALSE)</f>
        <v>11371.73480824678</v>
      </c>
      <c r="E78" s="6">
        <f>VLOOKUP(A78,'Langfristet gæld'!$A$1:$G$100,5,FALSE)</f>
        <v>11362.767544873275</v>
      </c>
      <c r="F78" s="6">
        <f>VLOOKUP(A78,'Langfristet gæld'!$A$1:$G$100,6,FALSE)</f>
        <v>11212.282838334355</v>
      </c>
      <c r="G78" s="6">
        <f>VLOOKUP(A78,'Langfristet gæld'!$A$1:$G$100,7,FALSE)</f>
        <v>10609.261775362318</v>
      </c>
      <c r="H78" s="6">
        <f>G78-B78</f>
        <v>-135.7608562369569</v>
      </c>
      <c r="I78" s="6">
        <f>G78-F78</f>
        <v>-603.02106297203682</v>
      </c>
      <c r="J78" s="9">
        <f>(G78-B78)/B78</f>
        <v>-1.2634766895484E-2</v>
      </c>
      <c r="K78" s="16">
        <v>77</v>
      </c>
      <c r="L78" s="9">
        <f>(G78-F78)/F78</f>
        <v>-5.3782184383570082E-2</v>
      </c>
      <c r="O78" s="3" t="s">
        <v>22</v>
      </c>
      <c r="P78" s="8">
        <f>VLOOKUP(O78,'Langfristet gæld'!$A$1:$G$100,2,FALSE)</f>
        <v>15774.29640259772</v>
      </c>
      <c r="Q78" s="8">
        <v>69</v>
      </c>
      <c r="R78" s="6">
        <f>VLOOKUP(O78,'Langfristet gæld'!$A$1:$G$100,7,FALSE)</f>
        <v>15669.812574770702</v>
      </c>
      <c r="S78" s="6">
        <v>83</v>
      </c>
      <c r="T78" s="6">
        <f>R78-P78</f>
        <v>-104.4838278270181</v>
      </c>
      <c r="U78" s="16">
        <v>77</v>
      </c>
    </row>
    <row r="79" spans="1:21" x14ac:dyDescent="0.3">
      <c r="A79" s="3" t="s">
        <v>22</v>
      </c>
      <c r="B79" s="8">
        <f>VLOOKUP(A79,'Langfristet gæld'!$A$1:$G$100,2,FALSE)</f>
        <v>15774.29640259772</v>
      </c>
      <c r="C79" s="6">
        <f>VLOOKUP(A79,'Langfristet gæld'!$A$1:$G$100,3,FALSE)</f>
        <v>15813.696969696966</v>
      </c>
      <c r="D79" s="6">
        <f>VLOOKUP(A79,'Langfristet gæld'!$A$1:$G$100,4,FALSE)</f>
        <v>14671.832105427724</v>
      </c>
      <c r="E79" s="6">
        <f>VLOOKUP(A79,'Langfristet gæld'!$A$1:$G$100,5,FALSE)</f>
        <v>14916.490502616854</v>
      </c>
      <c r="F79" s="6">
        <f>VLOOKUP(A79,'Langfristet gæld'!$A$1:$G$100,6,FALSE)</f>
        <v>15001.103008897035</v>
      </c>
      <c r="G79" s="6">
        <f>VLOOKUP(A79,'Langfristet gæld'!$A$1:$G$100,7,FALSE)</f>
        <v>15669.812574770702</v>
      </c>
      <c r="H79" s="6">
        <f>G79-B79</f>
        <v>-104.4838278270181</v>
      </c>
      <c r="I79" s="6">
        <f>G79-F79</f>
        <v>668.70956587366709</v>
      </c>
      <c r="J79" s="9">
        <f>(G79-B79)/B79</f>
        <v>-6.623675957414598E-3</v>
      </c>
      <c r="K79" s="16">
        <v>78</v>
      </c>
      <c r="L79" s="9">
        <f>(G79-F79)/F79</f>
        <v>4.4577359776615144E-2</v>
      </c>
      <c r="O79" s="3" t="s">
        <v>59</v>
      </c>
      <c r="P79" s="8">
        <f>VLOOKUP(O79,'Langfristet gæld'!$A$1:$G$100,2,FALSE)</f>
        <v>60.554285535339616</v>
      </c>
      <c r="Q79" s="8">
        <v>4</v>
      </c>
      <c r="R79" s="6">
        <f>VLOOKUP(O79,'Langfristet gæld'!$A$1:$G$100,7,FALSE)</f>
        <v>41.140705533779816</v>
      </c>
      <c r="S79" s="6">
        <v>4</v>
      </c>
      <c r="T79" s="6">
        <f>R79-P79</f>
        <v>-19.413580001559801</v>
      </c>
      <c r="U79" s="16">
        <v>78</v>
      </c>
    </row>
    <row r="80" spans="1:21" x14ac:dyDescent="0.3">
      <c r="A80" s="3" t="s">
        <v>16</v>
      </c>
      <c r="B80" s="8">
        <f>VLOOKUP(A80,'Langfristet gæld'!$A$1:$G$100,2,FALSE)</f>
        <v>5211.8934131736532</v>
      </c>
      <c r="C80" s="6">
        <f>VLOOKUP(A80,'Langfristet gæld'!$A$1:$G$100,3,FALSE)</f>
        <v>6040.7513821553111</v>
      </c>
      <c r="D80" s="6">
        <f>VLOOKUP(A80,'Langfristet gæld'!$A$1:$G$100,4,FALSE)</f>
        <v>5941.3210804315067</v>
      </c>
      <c r="E80" s="6">
        <f>VLOOKUP(A80,'Langfristet gæld'!$A$1:$G$100,5,FALSE)</f>
        <v>5952.551722680194</v>
      </c>
      <c r="F80" s="6">
        <f>VLOOKUP(A80,'Langfristet gæld'!$A$1:$G$100,6,FALSE)</f>
        <v>5533.2972777353325</v>
      </c>
      <c r="G80" s="6">
        <f>VLOOKUP(A80,'Langfristet gæld'!$A$1:$G$100,7,FALSE)</f>
        <v>5207.4398080049541</v>
      </c>
      <c r="H80" s="6">
        <f>G80-B80</f>
        <v>-4.4536051686991414</v>
      </c>
      <c r="I80" s="6">
        <f>G80-F80</f>
        <v>-325.8574697303784</v>
      </c>
      <c r="J80" s="9">
        <f>(G80-B80)/B80</f>
        <v>-8.5450810591063662E-4</v>
      </c>
      <c r="K80" s="16">
        <v>79</v>
      </c>
      <c r="L80" s="9">
        <f>(G80-F80)/F80</f>
        <v>-5.8890287901492491E-2</v>
      </c>
      <c r="O80" s="3" t="s">
        <v>16</v>
      </c>
      <c r="P80" s="8">
        <f>VLOOKUP(O80,'Langfristet gæld'!$A$1:$G$100,2,FALSE)</f>
        <v>5211.8934131736532</v>
      </c>
      <c r="Q80" s="8">
        <v>10</v>
      </c>
      <c r="R80" s="6">
        <f>VLOOKUP(O80,'Langfristet gæld'!$A$1:$G$100,7,FALSE)</f>
        <v>5207.4398080049541</v>
      </c>
      <c r="S80" s="6">
        <v>20</v>
      </c>
      <c r="T80" s="6">
        <f>R80-P80</f>
        <v>-4.4536051686991414</v>
      </c>
      <c r="U80" s="16">
        <v>79</v>
      </c>
    </row>
    <row r="81" spans="1:21" x14ac:dyDescent="0.3">
      <c r="A81" s="3" t="s">
        <v>104</v>
      </c>
      <c r="B81" s="8">
        <f>VLOOKUP(A81,'Langfristet gæld'!$A$1:$G$100,2,FALSE)</f>
        <v>8412.5987826158271</v>
      </c>
      <c r="C81" s="6">
        <f>VLOOKUP(A81,'Langfristet gæld'!$A$1:$G$100,3,FALSE)</f>
        <v>9783.9746881247665</v>
      </c>
      <c r="D81" s="6">
        <f>VLOOKUP(A81,'Langfristet gæld'!$A$1:$G$100,4,FALSE)</f>
        <v>9715.219645257459</v>
      </c>
      <c r="E81" s="6">
        <f>VLOOKUP(A81,'Langfristet gæld'!$A$1:$G$100,5,FALSE)</f>
        <v>9633.9090082178027</v>
      </c>
      <c r="F81" s="6">
        <f>VLOOKUP(A81,'Langfristet gæld'!$A$1:$G$100,6,FALSE)</f>
        <v>8652.4370291881114</v>
      </c>
      <c r="G81" s="6">
        <f>VLOOKUP(A81,'Langfristet gæld'!$A$1:$G$100,7,FALSE)</f>
        <v>8597.7003357916765</v>
      </c>
      <c r="H81" s="6">
        <f>G81-B81</f>
        <v>185.1015531758494</v>
      </c>
      <c r="I81" s="6">
        <f>G81-F81</f>
        <v>-54.73669339643493</v>
      </c>
      <c r="J81" s="9">
        <f>(G81-B81)/B81</f>
        <v>2.2002898029364195E-2</v>
      </c>
      <c r="K81" s="16">
        <v>80</v>
      </c>
      <c r="L81" s="9">
        <f>(G81-F81)/F81</f>
        <v>-6.3261591169963202E-3</v>
      </c>
      <c r="O81" s="11" t="s">
        <v>10</v>
      </c>
      <c r="P81" s="8">
        <f>VLOOKUP(O81,'Langfristet gæld'!$A$1:$G$100,2,FALSE)</f>
        <v>0</v>
      </c>
      <c r="Q81" s="8">
        <v>1</v>
      </c>
      <c r="R81" s="6">
        <v>0</v>
      </c>
      <c r="S81" s="6">
        <v>1</v>
      </c>
      <c r="T81" s="6">
        <f>R81-P81</f>
        <v>0</v>
      </c>
      <c r="U81" s="16">
        <v>80</v>
      </c>
    </row>
    <row r="82" spans="1:21" x14ac:dyDescent="0.3">
      <c r="A82" s="3" t="s">
        <v>64</v>
      </c>
      <c r="B82" s="8">
        <f>VLOOKUP(A82,'Langfristet gæld'!$A$1:$G$100,2,FALSE)</f>
        <v>11259.532345841373</v>
      </c>
      <c r="C82" s="6">
        <f>VLOOKUP(A82,'Langfristet gæld'!$A$1:$G$100,3,FALSE)</f>
        <v>10816.04680449337</v>
      </c>
      <c r="D82" s="6">
        <f>VLOOKUP(A82,'Langfristet gæld'!$A$1:$G$100,4,FALSE)</f>
        <v>11374.192016075247</v>
      </c>
      <c r="E82" s="6">
        <f>VLOOKUP(A82,'Langfristet gæld'!$A$1:$G$100,5,FALSE)</f>
        <v>10908.101080373928</v>
      </c>
      <c r="F82" s="6">
        <f>VLOOKUP(A82,'Langfristet gæld'!$A$1:$G$100,6,FALSE)</f>
        <v>10715.499031756644</v>
      </c>
      <c r="G82" s="6">
        <f>VLOOKUP(A82,'Langfristet gæld'!$A$1:$G$100,7,FALSE)</f>
        <v>11781.760289524736</v>
      </c>
      <c r="H82" s="6">
        <f>G82-B82</f>
        <v>522.22794368336326</v>
      </c>
      <c r="I82" s="6">
        <f>G82-F82</f>
        <v>1066.261257768092</v>
      </c>
      <c r="J82" s="9">
        <f>(G82-B82)/B82</f>
        <v>4.6380962161030104E-2</v>
      </c>
      <c r="K82" s="16">
        <v>81</v>
      </c>
      <c r="L82" s="9">
        <f>(G82-F82)/F82</f>
        <v>9.9506448986472873E-2</v>
      </c>
      <c r="O82" s="3" t="s">
        <v>63</v>
      </c>
      <c r="P82" s="8">
        <f>VLOOKUP(O82,'Langfristet gæld'!$A$1:$G$100,2,FALSE)</f>
        <v>9.363715114308313</v>
      </c>
      <c r="Q82" s="8">
        <v>3</v>
      </c>
      <c r="R82" s="6">
        <f>VLOOKUP(O82,'Langfristet gæld'!$A$1:$G$100,7,FALSE)</f>
        <v>15.036764705882353</v>
      </c>
      <c r="S82" s="6">
        <v>3</v>
      </c>
      <c r="T82" s="6">
        <f>R82-P82</f>
        <v>5.6730495915740402</v>
      </c>
      <c r="U82" s="16">
        <v>81</v>
      </c>
    </row>
    <row r="83" spans="1:21" x14ac:dyDescent="0.3">
      <c r="A83" s="3" t="s">
        <v>85</v>
      </c>
      <c r="B83" s="8">
        <f>VLOOKUP(A83,'Langfristet gæld'!$A$1:$G$100,2,FALSE)</f>
        <v>9377.9070222338141</v>
      </c>
      <c r="C83" s="6">
        <f>VLOOKUP(A83,'Langfristet gæld'!$A$1:$G$100,3,FALSE)</f>
        <v>11435.326096870267</v>
      </c>
      <c r="D83" s="6">
        <f>VLOOKUP(A83,'Langfristet gæld'!$A$1:$G$100,4,FALSE)</f>
        <v>10955.963945134954</v>
      </c>
      <c r="E83" s="6">
        <f>VLOOKUP(A83,'Langfristet gæld'!$A$1:$G$100,5,FALSE)</f>
        <v>10786.723831705689</v>
      </c>
      <c r="F83" s="6">
        <f>VLOOKUP(A83,'Langfristet gæld'!$A$1:$G$100,6,FALSE)</f>
        <v>10694.632792162574</v>
      </c>
      <c r="G83" s="6">
        <f>VLOOKUP(A83,'Langfristet gæld'!$A$1:$G$100,7,FALSE)</f>
        <v>9830.2837766048833</v>
      </c>
      <c r="H83" s="6">
        <f>G83-B83</f>
        <v>452.37675437106918</v>
      </c>
      <c r="I83" s="6">
        <f>G83-F83</f>
        <v>-864.34901555769102</v>
      </c>
      <c r="J83" s="9">
        <f>(G83-B83)/B83</f>
        <v>4.8238562538372574E-2</v>
      </c>
      <c r="K83" s="16">
        <v>82</v>
      </c>
      <c r="L83" s="9">
        <f>(G83-F83)/F83</f>
        <v>-8.082082221571163E-2</v>
      </c>
      <c r="O83" s="3" t="s">
        <v>104</v>
      </c>
      <c r="P83" s="8">
        <f>VLOOKUP(O83,'Langfristet gæld'!$A$1:$G$100,2,FALSE)</f>
        <v>8412.5987826158271</v>
      </c>
      <c r="Q83" s="8">
        <v>19</v>
      </c>
      <c r="R83" s="6">
        <f>VLOOKUP(O83,'Langfristet gæld'!$A$1:$G$100,7,FALSE)</f>
        <v>8597.7003357916765</v>
      </c>
      <c r="S83" s="6">
        <v>43</v>
      </c>
      <c r="T83" s="6">
        <f>R83-P83</f>
        <v>185.1015531758494</v>
      </c>
      <c r="U83" s="16">
        <v>82</v>
      </c>
    </row>
    <row r="84" spans="1:21" x14ac:dyDescent="0.3">
      <c r="A84" s="3" t="s">
        <v>15</v>
      </c>
      <c r="B84" s="8">
        <f>VLOOKUP(A84,'Langfristet gæld'!$A$1:$G$100,2,FALSE)</f>
        <v>11842.010274566475</v>
      </c>
      <c r="C84" s="6">
        <f>VLOOKUP(A84,'Langfristet gæld'!$A$1:$G$100,3,FALSE)</f>
        <v>11663.625637101315</v>
      </c>
      <c r="D84" s="6">
        <f>VLOOKUP(A84,'Langfristet gæld'!$A$1:$G$100,4,FALSE)</f>
        <v>10098.844979073376</v>
      </c>
      <c r="E84" s="6">
        <f>VLOOKUP(A84,'Langfristet gæld'!$A$1:$G$100,5,FALSE)</f>
        <v>9792.6456657223807</v>
      </c>
      <c r="F84" s="6">
        <f>VLOOKUP(A84,'Langfristet gæld'!$A$1:$G$100,6,FALSE)</f>
        <v>11128.967769666562</v>
      </c>
      <c r="G84" s="6">
        <f>VLOOKUP(A84,'Langfristet gæld'!$A$1:$G$100,7,FALSE)</f>
        <v>12542.923368687223</v>
      </c>
      <c r="H84" s="6">
        <f>G84-B84</f>
        <v>700.9130941207477</v>
      </c>
      <c r="I84" s="6">
        <f>G84-F84</f>
        <v>1413.9555990206609</v>
      </c>
      <c r="J84" s="9">
        <f>(G84-B84)/B84</f>
        <v>5.9188691604678365E-2</v>
      </c>
      <c r="K84" s="16">
        <v>83</v>
      </c>
      <c r="L84" s="9">
        <f>(G84-F84)/F84</f>
        <v>0.1270518190262514</v>
      </c>
      <c r="O84" s="11" t="s">
        <v>13</v>
      </c>
      <c r="P84" s="8">
        <f>VLOOKUP(O84,'Langfristet gæld'!$A$1:$G$100,2,FALSE)</f>
        <v>0.35936080835603995</v>
      </c>
      <c r="Q84" s="8">
        <v>2</v>
      </c>
      <c r="R84" s="6">
        <f>VLOOKUP(O84,'Langfristet gæld'!$A$1:$G$100,7,FALSE)</f>
        <v>226.88460600146377</v>
      </c>
      <c r="S84" s="6">
        <v>5</v>
      </c>
      <c r="T84" s="6">
        <f>R84-P84</f>
        <v>226.52524519310774</v>
      </c>
      <c r="U84" s="16">
        <v>83</v>
      </c>
    </row>
    <row r="85" spans="1:21" x14ac:dyDescent="0.3">
      <c r="A85" s="3" t="s">
        <v>8</v>
      </c>
      <c r="B85" s="8">
        <f>VLOOKUP(A85,'Langfristet gæld'!$A$1:$G$100,2,FALSE)</f>
        <v>13254.734685610118</v>
      </c>
      <c r="C85" s="6">
        <f>VLOOKUP(A85,'Langfristet gæld'!$A$1:$G$100,3,FALSE)</f>
        <v>15065.155702262371</v>
      </c>
      <c r="D85" s="6">
        <f>VLOOKUP(A85,'Langfristet gæld'!$A$1:$G$100,4,FALSE)</f>
        <v>16593.47480906764</v>
      </c>
      <c r="E85" s="6">
        <f>VLOOKUP(A85,'Langfristet gæld'!$A$1:$G$100,5,FALSE)</f>
        <v>16963.316628375866</v>
      </c>
      <c r="F85" s="6">
        <f>VLOOKUP(A85,'Langfristet gæld'!$A$1:$G$100,6,FALSE)</f>
        <v>15809.192687074827</v>
      </c>
      <c r="G85" s="6">
        <f>VLOOKUP(A85,'Langfristet gæld'!$A$1:$G$100,7,FALSE)</f>
        <v>14624.116815826661</v>
      </c>
      <c r="H85" s="6">
        <f>G85-B85</f>
        <v>1369.3821302165434</v>
      </c>
      <c r="I85" s="6">
        <f>G85-F85</f>
        <v>-1185.0758712481656</v>
      </c>
      <c r="J85" s="9">
        <f>(G85-B85)/B85</f>
        <v>0.10331267752218387</v>
      </c>
      <c r="K85" s="16">
        <v>84</v>
      </c>
      <c r="L85" s="9">
        <f>(G85-F85)/F85</f>
        <v>-7.4961188386112335E-2</v>
      </c>
      <c r="O85" s="3" t="s">
        <v>85</v>
      </c>
      <c r="P85" s="8">
        <f>VLOOKUP(O85,'Langfristet gæld'!$A$1:$G$100,2,FALSE)</f>
        <v>9377.9070222338141</v>
      </c>
      <c r="Q85" s="8">
        <v>24</v>
      </c>
      <c r="R85" s="6">
        <f>VLOOKUP(O85,'Langfristet gæld'!$A$1:$G$100,7,FALSE)</f>
        <v>9830.2837766048833</v>
      </c>
      <c r="S85" s="6">
        <v>50</v>
      </c>
      <c r="T85" s="6">
        <f>R85-P85</f>
        <v>452.37675437106918</v>
      </c>
      <c r="U85" s="16">
        <v>84</v>
      </c>
    </row>
    <row r="86" spans="1:21" x14ac:dyDescent="0.3">
      <c r="A86" s="3" t="s">
        <v>80</v>
      </c>
      <c r="B86" s="8">
        <f>VLOOKUP(A86,'Langfristet gæld'!$A$1:$G$100,2,FALSE)</f>
        <v>10771.643874121602</v>
      </c>
      <c r="C86" s="6">
        <f>VLOOKUP(A86,'Langfristet gæld'!$A$1:$G$100,3,FALSE)</f>
        <v>10562.177071968317</v>
      </c>
      <c r="D86" s="6">
        <f>VLOOKUP(A86,'Langfristet gæld'!$A$1:$G$100,4,FALSE)</f>
        <v>10241.253929387887</v>
      </c>
      <c r="E86" s="6">
        <f>VLOOKUP(A86,'Langfristet gæld'!$A$1:$G$100,5,FALSE)</f>
        <v>9877.7122651889495</v>
      </c>
      <c r="F86" s="6">
        <f>VLOOKUP(A86,'Langfristet gæld'!$A$1:$G$100,6,FALSE)</f>
        <v>9903.244220574752</v>
      </c>
      <c r="G86" s="6">
        <f>VLOOKUP(A86,'Langfristet gæld'!$A$1:$G$100,7,FALSE)</f>
        <v>11931.933892844358</v>
      </c>
      <c r="H86" s="6">
        <f>G86-B86</f>
        <v>1160.2900187227551</v>
      </c>
      <c r="I86" s="6">
        <f>G86-F86</f>
        <v>2028.6896722696056</v>
      </c>
      <c r="J86" s="9">
        <f>(G86-B86)/B86</f>
        <v>0.10771707942464571</v>
      </c>
      <c r="K86" s="16">
        <v>85</v>
      </c>
      <c r="L86" s="9">
        <f>(G86-F86)/F86</f>
        <v>0.2048510192301273</v>
      </c>
      <c r="O86" s="3" t="s">
        <v>82</v>
      </c>
      <c r="P86" s="8">
        <f>VLOOKUP(O86,'Langfristet gæld'!$A$1:$G$100,2,FALSE)</f>
        <v>4110.900259718499</v>
      </c>
      <c r="Q86" s="8">
        <v>7</v>
      </c>
      <c r="R86" s="6">
        <f>VLOOKUP(O86,'Langfristet gæld'!$A$1:$G$100,7,FALSE)</f>
        <v>4630.3660233764458</v>
      </c>
      <c r="S86" s="6">
        <v>14</v>
      </c>
      <c r="T86" s="6">
        <f>R86-P86</f>
        <v>519.46576365794681</v>
      </c>
      <c r="U86" s="16">
        <v>85</v>
      </c>
    </row>
    <row r="87" spans="1:21" x14ac:dyDescent="0.3">
      <c r="A87" s="3" t="s">
        <v>82</v>
      </c>
      <c r="B87" s="8">
        <f>VLOOKUP(A87,'Langfristet gæld'!$A$1:$G$100,2,FALSE)</f>
        <v>4110.900259718499</v>
      </c>
      <c r="C87" s="6">
        <f>VLOOKUP(A87,'Langfristet gæld'!$A$1:$G$100,3,FALSE)</f>
        <v>6176.1426076953094</v>
      </c>
      <c r="D87" s="6">
        <f>VLOOKUP(A87,'Langfristet gæld'!$A$1:$G$100,4,FALSE)</f>
        <v>6094.0504702443041</v>
      </c>
      <c r="E87" s="6">
        <f>VLOOKUP(A87,'Langfristet gæld'!$A$1:$G$100,5,FALSE)</f>
        <v>6001.8471120728154</v>
      </c>
      <c r="F87" s="6">
        <f>VLOOKUP(A87,'Langfristet gæld'!$A$1:$G$100,6,FALSE)</f>
        <v>5322.3164786264197</v>
      </c>
      <c r="G87" s="6">
        <f>VLOOKUP(A87,'Langfristet gæld'!$A$1:$G$100,7,FALSE)</f>
        <v>4630.3660233764458</v>
      </c>
      <c r="H87" s="6">
        <f>G87-B87</f>
        <v>519.46576365794681</v>
      </c>
      <c r="I87" s="6">
        <f>G87-F87</f>
        <v>-691.95045524997386</v>
      </c>
      <c r="J87" s="9">
        <f>(G87-B87)/B87</f>
        <v>0.12636301803476938</v>
      </c>
      <c r="K87" s="16">
        <v>86</v>
      </c>
      <c r="L87" s="9">
        <f>(G87-F87)/F87</f>
        <v>-0.13000926533187895</v>
      </c>
      <c r="O87" s="3" t="s">
        <v>64</v>
      </c>
      <c r="P87" s="8">
        <f>VLOOKUP(O87,'Langfristet gæld'!$A$1:$G$100,2,FALSE)</f>
        <v>11259.532345841373</v>
      </c>
      <c r="Q87" s="8">
        <v>37</v>
      </c>
      <c r="R87" s="6">
        <f>VLOOKUP(O87,'Langfristet gæld'!$A$1:$G$100,7,FALSE)</f>
        <v>11781.760289524736</v>
      </c>
      <c r="S87" s="6">
        <v>64</v>
      </c>
      <c r="T87" s="6">
        <f>R87-P87</f>
        <v>522.22794368336326</v>
      </c>
      <c r="U87" s="16">
        <v>86</v>
      </c>
    </row>
    <row r="88" spans="1:21" x14ac:dyDescent="0.3">
      <c r="A88" s="3" t="s">
        <v>18</v>
      </c>
      <c r="B88" s="8">
        <f>VLOOKUP(A88,'Langfristet gæld'!$A$1:$G$100,2,FALSE)</f>
        <v>6351.8076369010869</v>
      </c>
      <c r="C88" s="6">
        <f>VLOOKUP(A88,'Langfristet gæld'!$A$1:$G$100,3,FALSE)</f>
        <v>6596.7630991045107</v>
      </c>
      <c r="D88" s="6">
        <f>VLOOKUP(A88,'Langfristet gæld'!$A$1:$G$100,4,FALSE)</f>
        <v>6779.9702038508776</v>
      </c>
      <c r="E88" s="6">
        <f>VLOOKUP(A88,'Langfristet gæld'!$A$1:$G$100,5,FALSE)</f>
        <v>7317.022637648809</v>
      </c>
      <c r="F88" s="6">
        <f>VLOOKUP(A88,'Langfristet gæld'!$A$1:$G$100,6,FALSE)</f>
        <v>7505.3194568452373</v>
      </c>
      <c r="G88" s="6">
        <f>VLOOKUP(A88,'Langfristet gæld'!$A$1:$G$100,7,FALSE)</f>
        <v>7309.6186471933324</v>
      </c>
      <c r="H88" s="6">
        <f>G88-B88</f>
        <v>957.81101029224556</v>
      </c>
      <c r="I88" s="6">
        <f>G88-F88</f>
        <v>-195.70080965190482</v>
      </c>
      <c r="J88" s="9">
        <f>(G88-B88)/B88</f>
        <v>0.15079345361906163</v>
      </c>
      <c r="K88" s="16">
        <v>87</v>
      </c>
      <c r="L88" s="9">
        <f>(G88-F88)/F88</f>
        <v>-2.6074947345967481E-2</v>
      </c>
      <c r="O88" s="3" t="s">
        <v>15</v>
      </c>
      <c r="P88" s="8">
        <f>VLOOKUP(O88,'Langfristet gæld'!$A$1:$G$100,2,FALSE)</f>
        <v>11842.010274566475</v>
      </c>
      <c r="Q88" s="8">
        <v>44</v>
      </c>
      <c r="R88" s="6">
        <f>VLOOKUP(O88,'Langfristet gæld'!$A$1:$G$100,7,FALSE)</f>
        <v>12542.923368687223</v>
      </c>
      <c r="S88" s="6">
        <v>71</v>
      </c>
      <c r="T88" s="6">
        <f>R88-P88</f>
        <v>700.9130941207477</v>
      </c>
      <c r="U88" s="16">
        <v>87</v>
      </c>
    </row>
    <row r="89" spans="1:21" x14ac:dyDescent="0.3">
      <c r="A89" s="3" t="s">
        <v>35</v>
      </c>
      <c r="B89" s="8">
        <f>VLOOKUP(A89,'Langfristet gæld'!$A$1:$G$100,2,FALSE)</f>
        <v>8880.6180187010359</v>
      </c>
      <c r="C89" s="6">
        <f>VLOOKUP(A89,'Langfristet gæld'!$A$1:$G$100,3,FALSE)</f>
        <v>8810.7070931849776</v>
      </c>
      <c r="D89" s="6">
        <f>VLOOKUP(A89,'Langfristet gæld'!$A$1:$G$100,4,FALSE)</f>
        <v>8747.2849483918853</v>
      </c>
      <c r="E89" s="6">
        <f>VLOOKUP(A89,'Langfristet gæld'!$A$1:$G$100,5,FALSE)</f>
        <v>8711.8118580290866</v>
      </c>
      <c r="F89" s="6">
        <f>VLOOKUP(A89,'Langfristet gæld'!$A$1:$G$100,6,FALSE)</f>
        <v>10001.594312990812</v>
      </c>
      <c r="G89" s="6">
        <f>VLOOKUP(A89,'Langfristet gæld'!$A$1:$G$100,7,FALSE)</f>
        <v>10240.116865320475</v>
      </c>
      <c r="H89" s="6">
        <f>G89-B89</f>
        <v>1359.4988466194391</v>
      </c>
      <c r="I89" s="6">
        <f>G89-F89</f>
        <v>238.52255232966309</v>
      </c>
      <c r="J89" s="9">
        <f>(G89-B89)/B89</f>
        <v>0.15308606267678343</v>
      </c>
      <c r="K89" s="16">
        <v>88</v>
      </c>
      <c r="L89" s="9">
        <f>(G89-F89)/F89</f>
        <v>2.3848453043116568E-2</v>
      </c>
      <c r="O89" s="3" t="s">
        <v>21</v>
      </c>
      <c r="P89" s="8">
        <f>VLOOKUP(O89,'Langfristet gæld'!$A$1:$G$100,2,FALSE)</f>
        <v>3720.3075211078531</v>
      </c>
      <c r="Q89" s="8">
        <v>6</v>
      </c>
      <c r="R89" s="6">
        <f>VLOOKUP(O89,'Langfristet gæld'!$A$1:$G$100,7,FALSE)</f>
        <v>4637.4927491725521</v>
      </c>
      <c r="S89" s="6">
        <v>15</v>
      </c>
      <c r="T89" s="6">
        <f>R89-P89</f>
        <v>917.185228064699</v>
      </c>
      <c r="U89" s="16">
        <v>88</v>
      </c>
    </row>
    <row r="90" spans="1:21" x14ac:dyDescent="0.3">
      <c r="A90" s="3" t="s">
        <v>47</v>
      </c>
      <c r="B90" s="8">
        <f>VLOOKUP(A90,'Langfristet gæld'!$A$1:$G$100,2,FALSE)</f>
        <v>18503.505786228474</v>
      </c>
      <c r="C90" s="6">
        <f>VLOOKUP(A90,'Langfristet gæld'!$A$1:$G$100,3,FALSE)</f>
        <v>18257.489249110426</v>
      </c>
      <c r="D90" s="6">
        <f>VLOOKUP(A90,'Langfristet gæld'!$A$1:$G$100,4,FALSE)</f>
        <v>17614.169384796729</v>
      </c>
      <c r="E90" s="6">
        <f>VLOOKUP(A90,'Langfristet gæld'!$A$1:$G$100,5,FALSE)</f>
        <v>18044.149516945254</v>
      </c>
      <c r="F90" s="6">
        <f>VLOOKUP(A90,'Langfristet gæld'!$A$1:$G$100,6,FALSE)</f>
        <v>15177.823708301006</v>
      </c>
      <c r="G90" s="6">
        <f>VLOOKUP(A90,'Langfristet gæld'!$A$1:$G$100,7,FALSE)</f>
        <v>21381.049143428787</v>
      </c>
      <c r="H90" s="6">
        <f>G90-B90</f>
        <v>2877.543357200313</v>
      </c>
      <c r="I90" s="6">
        <f>G90-F90</f>
        <v>6203.2254351277807</v>
      </c>
      <c r="J90" s="9">
        <f>(G90-B90)/B90</f>
        <v>0.15551341407648112</v>
      </c>
      <c r="K90" s="16">
        <v>89</v>
      </c>
      <c r="L90" s="9">
        <f>(G90-F90)/F90</f>
        <v>0.40870322085340421</v>
      </c>
      <c r="O90" s="3" t="s">
        <v>18</v>
      </c>
      <c r="P90" s="8">
        <f>VLOOKUP(O90,'Langfristet gæld'!$A$1:$G$100,2,FALSE)</f>
        <v>6351.8076369010869</v>
      </c>
      <c r="Q90" s="8">
        <v>12</v>
      </c>
      <c r="R90" s="6">
        <f>VLOOKUP(O90,'Langfristet gæld'!$A$1:$G$100,7,FALSE)</f>
        <v>7309.6186471933324</v>
      </c>
      <c r="S90" s="6">
        <v>32</v>
      </c>
      <c r="T90" s="6">
        <f>R90-P90</f>
        <v>957.81101029224556</v>
      </c>
      <c r="U90" s="16">
        <v>89</v>
      </c>
    </row>
    <row r="91" spans="1:21" x14ac:dyDescent="0.3">
      <c r="A91" s="11" t="s">
        <v>11</v>
      </c>
      <c r="B91" s="8">
        <f>VLOOKUP(A91,'Langfristet gæld'!$A$1:$G$100,2,FALSE)</f>
        <v>20163.61386391873</v>
      </c>
      <c r="C91" s="6">
        <f>VLOOKUP(A91,'Langfristet gæld'!$A$1:$G$100,3,FALSE)</f>
        <v>21363.664770462699</v>
      </c>
      <c r="D91" s="6">
        <f>VLOOKUP(A91,'Langfristet gæld'!$A$1:$G$100,4,FALSE)</f>
        <v>21660.497973494934</v>
      </c>
      <c r="E91" s="6">
        <f>VLOOKUP(A91,'Langfristet gæld'!$A$1:$G$100,5,FALSE)</f>
        <v>21499.348556563211</v>
      </c>
      <c r="F91" s="6">
        <f>VLOOKUP(A91,'Langfristet gæld'!$A$1:$G$100,6,FALSE)</f>
        <v>24428.690080734072</v>
      </c>
      <c r="G91" s="6">
        <f>VLOOKUP(A91,'Langfristet gæld'!$A$1:$G$100,7,FALSE)</f>
        <v>23389.891326635225</v>
      </c>
      <c r="H91" s="6">
        <f>G91-B91</f>
        <v>3226.2774627164945</v>
      </c>
      <c r="I91" s="6">
        <f>G91-F91</f>
        <v>-1038.798754098847</v>
      </c>
      <c r="J91" s="9">
        <f>(G91-B91)/B91</f>
        <v>0.16000492195943483</v>
      </c>
      <c r="K91" s="16">
        <v>90</v>
      </c>
      <c r="L91" s="9">
        <f>(G91-F91)/F91</f>
        <v>-4.2523719064171434E-2</v>
      </c>
      <c r="O91" s="3" t="s">
        <v>80</v>
      </c>
      <c r="P91" s="8">
        <f>VLOOKUP(O91,'Langfristet gæld'!$A$1:$G$100,2,FALSE)</f>
        <v>10771.643874121602</v>
      </c>
      <c r="Q91" s="8">
        <v>35</v>
      </c>
      <c r="R91" s="6">
        <f>VLOOKUP(O91,'Langfristet gæld'!$A$1:$G$100,7,FALSE)</f>
        <v>11931.933892844358</v>
      </c>
      <c r="S91" s="6">
        <v>67</v>
      </c>
      <c r="T91" s="6">
        <f>R91-P91</f>
        <v>1160.2900187227551</v>
      </c>
      <c r="U91" s="16">
        <v>90</v>
      </c>
    </row>
    <row r="92" spans="1:21" x14ac:dyDescent="0.3">
      <c r="A92" s="3" t="s">
        <v>21</v>
      </c>
      <c r="B92" s="8">
        <f>VLOOKUP(A92,'Langfristet gæld'!$A$1:$G$100,2,FALSE)</f>
        <v>3720.3075211078531</v>
      </c>
      <c r="C92" s="6">
        <f>VLOOKUP(A92,'Langfristet gæld'!$A$1:$G$100,3,FALSE)</f>
        <v>3496.3072666274684</v>
      </c>
      <c r="D92" s="6">
        <f>VLOOKUP(A92,'Langfristet gæld'!$A$1:$G$100,4,FALSE)</f>
        <v>3497.5355425812731</v>
      </c>
      <c r="E92" s="6">
        <f>VLOOKUP(A92,'Langfristet gæld'!$A$1:$G$100,5,FALSE)</f>
        <v>4257.9209744097852</v>
      </c>
      <c r="F92" s="6">
        <f>VLOOKUP(A92,'Langfristet gæld'!$A$1:$G$100,6,FALSE)</f>
        <v>4835.5836867473981</v>
      </c>
      <c r="G92" s="6">
        <f>VLOOKUP(A92,'Langfristet gæld'!$A$1:$G$100,7,FALSE)</f>
        <v>4637.4927491725521</v>
      </c>
      <c r="H92" s="6">
        <f>G92-B92</f>
        <v>917.185228064699</v>
      </c>
      <c r="I92" s="6">
        <f>G92-F92</f>
        <v>-198.09093757484607</v>
      </c>
      <c r="J92" s="9">
        <f>(G92-B92)/B92</f>
        <v>0.24653478855198901</v>
      </c>
      <c r="K92" s="16">
        <v>91</v>
      </c>
      <c r="L92" s="9">
        <f>(G92-F92)/F92</f>
        <v>-4.096525888234389E-2</v>
      </c>
      <c r="O92" s="3" t="s">
        <v>35</v>
      </c>
      <c r="P92" s="8">
        <f>VLOOKUP(O92,'Langfristet gæld'!$A$1:$G$100,2,FALSE)</f>
        <v>8880.6180187010359</v>
      </c>
      <c r="Q92" s="8">
        <v>21</v>
      </c>
      <c r="R92" s="6">
        <f>VLOOKUP(O92,'Langfristet gæld'!$A$1:$G$100,7,FALSE)</f>
        <v>10240.116865320475</v>
      </c>
      <c r="S92" s="6">
        <v>54</v>
      </c>
      <c r="T92" s="6">
        <f>R92-P92</f>
        <v>1359.4988466194391</v>
      </c>
      <c r="U92" s="16">
        <v>91</v>
      </c>
    </row>
    <row r="93" spans="1:21" x14ac:dyDescent="0.3">
      <c r="A93" s="3" t="s">
        <v>34</v>
      </c>
      <c r="B93" s="8">
        <f>VLOOKUP(A93,'Langfristet gæld'!$A$1:$G$100,2,FALSE)</f>
        <v>8229.5369668911335</v>
      </c>
      <c r="C93" s="6">
        <f>VLOOKUP(A93,'Langfristet gæld'!$A$1:$G$100,3,FALSE)</f>
        <v>10448.324209128861</v>
      </c>
      <c r="D93" s="6">
        <f>VLOOKUP(A93,'Langfristet gæld'!$A$1:$G$100,4,FALSE)</f>
        <v>11535.337081973423</v>
      </c>
      <c r="E93" s="6">
        <f>VLOOKUP(A93,'Langfristet gæld'!$A$1:$G$100,5,FALSE)</f>
        <v>13022.200639446512</v>
      </c>
      <c r="F93" s="6">
        <f>VLOOKUP(A93,'Langfristet gæld'!$A$1:$G$100,6,FALSE)</f>
        <v>12354.487635589967</v>
      </c>
      <c r="G93" s="6">
        <f>VLOOKUP(A93,'Langfristet gæld'!$A$1:$G$100,7,FALSE)</f>
        <v>11252.883685591933</v>
      </c>
      <c r="H93" s="6">
        <f>G93-B93</f>
        <v>3023.3467187007991</v>
      </c>
      <c r="I93" s="6">
        <f>G93-F93</f>
        <v>-1101.6039499980343</v>
      </c>
      <c r="J93" s="9">
        <f>(G93-B93)/B93</f>
        <v>0.36737750020010257</v>
      </c>
      <c r="K93" s="16">
        <v>92</v>
      </c>
      <c r="L93" s="9">
        <f>(G93-F93)/F93</f>
        <v>-8.916629993012487E-2</v>
      </c>
      <c r="O93" s="3" t="s">
        <v>8</v>
      </c>
      <c r="P93" s="8">
        <f>VLOOKUP(O93,'Langfristet gæld'!$A$1:$G$100,2,FALSE)</f>
        <v>13254.734685610118</v>
      </c>
      <c r="Q93" s="8">
        <v>62</v>
      </c>
      <c r="R93" s="6">
        <f>VLOOKUP(O93,'Langfristet gæld'!$A$1:$G$100,7,FALSE)</f>
        <v>14624.116815826661</v>
      </c>
      <c r="S93" s="6">
        <v>81</v>
      </c>
      <c r="T93" s="6">
        <f>R93-P93</f>
        <v>1369.3821302165434</v>
      </c>
      <c r="U93" s="16">
        <v>92</v>
      </c>
    </row>
    <row r="94" spans="1:21" x14ac:dyDescent="0.3">
      <c r="A94" s="3" t="s">
        <v>31</v>
      </c>
      <c r="B94" s="8">
        <f>VLOOKUP(A94,'Langfristet gæld'!$A$1:$G$100,2,FALSE)</f>
        <v>9607.9816349206358</v>
      </c>
      <c r="C94" s="6">
        <f>VLOOKUP(A94,'Langfristet gæld'!$A$1:$G$100,3,FALSE)</f>
        <v>9085.8866003976127</v>
      </c>
      <c r="D94" s="6">
        <f>VLOOKUP(A94,'Langfristet gæld'!$A$1:$G$100,4,FALSE)</f>
        <v>9208.2197794005133</v>
      </c>
      <c r="E94" s="6">
        <f>VLOOKUP(A94,'Langfristet gæld'!$A$1:$G$100,5,FALSE)</f>
        <v>15881.895783075912</v>
      </c>
      <c r="F94" s="6">
        <f>VLOOKUP(A94,'Langfristet gæld'!$A$1:$G$100,6,FALSE)</f>
        <v>14770.433615311245</v>
      </c>
      <c r="G94" s="6">
        <f>VLOOKUP(A94,'Langfristet gæld'!$A$1:$G$100,7,FALSE)</f>
        <v>13533.139281489322</v>
      </c>
      <c r="H94" s="6">
        <f>G94-B94</f>
        <v>3925.1576465686867</v>
      </c>
      <c r="I94" s="6">
        <f>G94-F94</f>
        <v>-1237.2943338219229</v>
      </c>
      <c r="J94" s="9">
        <f>(G94-B94)/B94</f>
        <v>0.40853092727639351</v>
      </c>
      <c r="K94" s="16">
        <v>93</v>
      </c>
      <c r="L94" s="9">
        <f>(G94-F94)/F94</f>
        <v>-8.3768314867840143E-2</v>
      </c>
      <c r="O94" s="3" t="s">
        <v>47</v>
      </c>
      <c r="P94" s="8">
        <f>VLOOKUP(O94,'Langfristet gæld'!$A$1:$G$100,2,FALSE)</f>
        <v>18503.505786228474</v>
      </c>
      <c r="Q94" s="8">
        <v>81</v>
      </c>
      <c r="R94" s="6">
        <f>VLOOKUP(O94,'Langfristet gæld'!$A$1:$G$100,7,FALSE)</f>
        <v>21381.049143428787</v>
      </c>
      <c r="S94" s="6">
        <v>92</v>
      </c>
      <c r="T94" s="6">
        <f>R94-P94</f>
        <v>2877.543357200313</v>
      </c>
      <c r="U94" s="16">
        <v>93</v>
      </c>
    </row>
    <row r="95" spans="1:21" x14ac:dyDescent="0.3">
      <c r="A95" s="3" t="s">
        <v>14</v>
      </c>
      <c r="B95" s="8">
        <f>VLOOKUP(A95,'Langfristet gæld'!$A$1:$G$100,2,FALSE)</f>
        <v>20005.321797451379</v>
      </c>
      <c r="C95" s="6">
        <f>VLOOKUP(A95,'Langfristet gæld'!$A$1:$G$100,3,FALSE)</f>
        <v>20974.419337887542</v>
      </c>
      <c r="D95" s="6">
        <f>VLOOKUP(A95,'Langfristet gæld'!$A$1:$G$100,4,FALSE)</f>
        <v>20741.986021304645</v>
      </c>
      <c r="E95" s="6">
        <f>VLOOKUP(A95,'Langfristet gæld'!$A$1:$G$100,5,FALSE)</f>
        <v>22651.536270707555</v>
      </c>
      <c r="F95" s="6">
        <f>VLOOKUP(A95,'Langfristet gæld'!$A$1:$G$100,6,FALSE)</f>
        <v>26096.415032766792</v>
      </c>
      <c r="G95" s="6">
        <f>VLOOKUP(A95,'Langfristet gæld'!$A$1:$G$100,7,FALSE)</f>
        <v>28497.736532367588</v>
      </c>
      <c r="H95" s="6">
        <f>G95-B95</f>
        <v>8492.4147349162085</v>
      </c>
      <c r="I95" s="6">
        <f>G95-F95</f>
        <v>2401.3214996007955</v>
      </c>
      <c r="J95" s="9">
        <f>(G95-B95)/B95</f>
        <v>0.42450777952485214</v>
      </c>
      <c r="K95" s="16">
        <v>94</v>
      </c>
      <c r="L95" s="9">
        <f>(G95-F95)/F95</f>
        <v>9.2017294198673799E-2</v>
      </c>
      <c r="O95" s="3" t="s">
        <v>34</v>
      </c>
      <c r="P95" s="8">
        <f>VLOOKUP(O95,'Langfristet gæld'!$A$1:$G$100,2,FALSE)</f>
        <v>8229.5369668911335</v>
      </c>
      <c r="Q95" s="8">
        <v>18</v>
      </c>
      <c r="R95" s="6">
        <f>VLOOKUP(O95,'Langfristet gæld'!$A$1:$G$100,7,FALSE)</f>
        <v>11252.883685591933</v>
      </c>
      <c r="S95" s="6">
        <v>61</v>
      </c>
      <c r="T95" s="6">
        <f>R95-P95</f>
        <v>3023.3467187007991</v>
      </c>
      <c r="U95" s="16">
        <v>94</v>
      </c>
    </row>
    <row r="96" spans="1:21" x14ac:dyDescent="0.3">
      <c r="A96" s="3" t="s">
        <v>63</v>
      </c>
      <c r="B96" s="8">
        <f>VLOOKUP(A96,'Langfristet gæld'!$A$1:$G$100,2,FALSE)</f>
        <v>9.363715114308313</v>
      </c>
      <c r="C96" s="6">
        <f>VLOOKUP(A96,'Langfristet gæld'!$A$1:$G$100,3,FALSE)</f>
        <v>6.8436033194397501</v>
      </c>
      <c r="D96" s="6">
        <f>VLOOKUP(A96,'Langfristet gæld'!$A$1:$G$100,4,FALSE)</f>
        <v>23.324509379550037</v>
      </c>
      <c r="E96" s="6">
        <f>VLOOKUP(A96,'Langfristet gæld'!$A$1:$G$100,5,FALSE)</f>
        <v>24.636786017183525</v>
      </c>
      <c r="F96" s="6">
        <f>VLOOKUP(A96,'Langfristet gæld'!$A$1:$G$100,6,FALSE)</f>
        <v>19.619662838633683</v>
      </c>
      <c r="G96" s="6">
        <f>VLOOKUP(A96,'Langfristet gæld'!$A$1:$G$100,7,FALSE)</f>
        <v>15.036764705882353</v>
      </c>
      <c r="H96" s="6">
        <f>G96-B96</f>
        <v>5.6730495915740402</v>
      </c>
      <c r="I96" s="6">
        <f>G96-F96</f>
        <v>-4.5828981327513301</v>
      </c>
      <c r="J96" s="9">
        <f>(G96-B96)/B96</f>
        <v>0.60585456972150753</v>
      </c>
      <c r="K96" s="16">
        <v>95</v>
      </c>
      <c r="L96" s="9">
        <f>(G96-F96)/F96</f>
        <v>-0.23358699741399244</v>
      </c>
      <c r="O96" s="11" t="s">
        <v>11</v>
      </c>
      <c r="P96" s="8">
        <f>VLOOKUP(O96,'Langfristet gæld'!$A$1:$G$100,2,FALSE)</f>
        <v>20163.61386391873</v>
      </c>
      <c r="Q96" s="8">
        <v>87</v>
      </c>
      <c r="R96" s="6">
        <f>VLOOKUP(O96,'Langfristet gæld'!$A$1:$G$100,7,FALSE)</f>
        <v>23389.891326635225</v>
      </c>
      <c r="S96" s="6">
        <v>93</v>
      </c>
      <c r="T96" s="6">
        <f>R96-P96</f>
        <v>3226.2774627164945</v>
      </c>
      <c r="U96" s="16">
        <v>95</v>
      </c>
    </row>
    <row r="97" spans="1:21" x14ac:dyDescent="0.3">
      <c r="A97" s="3" t="s">
        <v>95</v>
      </c>
      <c r="B97" s="8">
        <f>VLOOKUP(A97,'Langfristet gæld'!$A$1:$G$100,2,FALSE)</f>
        <v>19922.053642507493</v>
      </c>
      <c r="C97" s="6">
        <f>VLOOKUP(A97,'Langfristet gæld'!$A$1:$G$100,3,FALSE)</f>
        <v>18988.753014708378</v>
      </c>
      <c r="D97" s="6">
        <f>VLOOKUP(A97,'Langfristet gæld'!$A$1:$G$100,4,FALSE)</f>
        <v>15837.441609691188</v>
      </c>
      <c r="E97" s="6">
        <f>VLOOKUP(A97,'Langfristet gæld'!$A$1:$G$100,5,FALSE)</f>
        <v>13518.850589283267</v>
      </c>
      <c r="F97" s="6">
        <f>VLOOKUP(A97,'Langfristet gæld'!$A$1:$G$100,6,FALSE)</f>
        <v>38532.115424484298</v>
      </c>
      <c r="G97" s="6">
        <f>VLOOKUP(A97,'Langfristet gæld'!$A$1:$G$100,7,FALSE)</f>
        <v>33757.957686490619</v>
      </c>
      <c r="H97" s="6">
        <f>G97-B97</f>
        <v>13835.904043983126</v>
      </c>
      <c r="I97" s="6">
        <f>G97-F97</f>
        <v>-4774.1577379936789</v>
      </c>
      <c r="J97" s="9">
        <f>(G97-B97)/B97</f>
        <v>0.69450189685573338</v>
      </c>
      <c r="K97" s="16">
        <v>96</v>
      </c>
      <c r="L97" s="9">
        <f>(G97-F97)/F97</f>
        <v>-0.12390074319563717</v>
      </c>
      <c r="O97" s="3" t="s">
        <v>31</v>
      </c>
      <c r="P97" s="8">
        <f>VLOOKUP(O97,'Langfristet gæld'!$A$1:$G$100,2,FALSE)</f>
        <v>9607.9816349206358</v>
      </c>
      <c r="Q97" s="8">
        <v>28</v>
      </c>
      <c r="R97" s="6">
        <f>VLOOKUP(O97,'Langfristet gæld'!$A$1:$G$100,7,FALSE)</f>
        <v>13533.139281489322</v>
      </c>
      <c r="S97" s="6">
        <v>77</v>
      </c>
      <c r="T97" s="6">
        <f>R97-P97</f>
        <v>3925.1576465686867</v>
      </c>
      <c r="U97" s="16">
        <v>96</v>
      </c>
    </row>
    <row r="98" spans="1:21" x14ac:dyDescent="0.3">
      <c r="A98" s="3" t="s">
        <v>102</v>
      </c>
      <c r="B98" s="8">
        <f>VLOOKUP(A98,'Langfristet gæld'!$A$1:$G$100,2,FALSE)</f>
        <v>9532.1254402224276</v>
      </c>
      <c r="C98" s="6">
        <f>VLOOKUP(A98,'Langfristet gæld'!$A$1:$G$100,3,FALSE)</f>
        <v>9636.4097565503944</v>
      </c>
      <c r="D98" s="6">
        <f>VLOOKUP(A98,'Langfristet gæld'!$A$1:$G$100,4,FALSE)</f>
        <v>10046.808270641521</v>
      </c>
      <c r="E98" s="6">
        <f>VLOOKUP(A98,'Langfristet gæld'!$A$1:$G$100,5,FALSE)</f>
        <v>22990.549745283679</v>
      </c>
      <c r="F98" s="6">
        <f>VLOOKUP(A98,'Langfristet gæld'!$A$1:$G$100,6,FALSE)</f>
        <v>20589.720502131244</v>
      </c>
      <c r="G98" s="6">
        <f>VLOOKUP(A98,'Langfristet gæld'!$A$1:$G$100,7,FALSE)</f>
        <v>16473.386263271634</v>
      </c>
      <c r="H98" s="6">
        <f>G98-B98</f>
        <v>6941.260823049206</v>
      </c>
      <c r="I98" s="6">
        <f>G98-F98</f>
        <v>-4116.3342388596102</v>
      </c>
      <c r="J98" s="9">
        <f>(G98-B98)/B98</f>
        <v>0.72819654615112106</v>
      </c>
      <c r="K98" s="16">
        <v>97</v>
      </c>
      <c r="L98" s="9">
        <f>(G98-F98)/F98</f>
        <v>-0.19992181236425857</v>
      </c>
      <c r="O98" s="3" t="s">
        <v>102</v>
      </c>
      <c r="P98" s="8">
        <f>VLOOKUP(O98,'Langfristet gæld'!$A$1:$G$100,2,FALSE)</f>
        <v>9532.1254402224276</v>
      </c>
      <c r="Q98" s="8">
        <v>26</v>
      </c>
      <c r="R98" s="6">
        <f>VLOOKUP(O98,'Langfristet gæld'!$A$1:$G$100,7,FALSE)</f>
        <v>16473.386263271634</v>
      </c>
      <c r="S98" s="6">
        <v>86</v>
      </c>
      <c r="T98" s="6">
        <f>R98-P98</f>
        <v>6941.260823049206</v>
      </c>
      <c r="U98" s="16">
        <v>97</v>
      </c>
    </row>
    <row r="99" spans="1:21" x14ac:dyDescent="0.3">
      <c r="A99" s="11" t="s">
        <v>10</v>
      </c>
      <c r="B99" s="8">
        <f>VLOOKUP(A99,'Langfristet gæld'!$A$1:$G$100,2,FALSE)</f>
        <v>0</v>
      </c>
      <c r="C99" s="6">
        <f>VLOOKUP(A99,'Langfristet gæld'!$A$1:$G$100,3,FALSE)</f>
        <v>0</v>
      </c>
      <c r="D99" s="6">
        <f>VLOOKUP(A99,'Langfristet gæld'!$A$1:$G$100,4,FALSE)</f>
        <v>0</v>
      </c>
      <c r="E99" s="6">
        <f>VLOOKUP(A99,'Langfristet gæld'!$A$1:$G$100,5,FALSE)</f>
        <v>0</v>
      </c>
      <c r="F99" s="6">
        <f>VLOOKUP(A99,'Langfristet gæld'!$A$1:$G$100,6,FALSE)</f>
        <v>0</v>
      </c>
      <c r="G99" s="6">
        <f>VLOOKUP(A99,'Langfristet gæld'!$A$1:$G$100,7,FALSE)</f>
        <v>0</v>
      </c>
      <c r="H99" s="6">
        <f>G99-B99</f>
        <v>0</v>
      </c>
      <c r="I99" s="6">
        <f>G99-F99</f>
        <v>0</v>
      </c>
      <c r="J99" s="9"/>
      <c r="K99" s="16">
        <v>98</v>
      </c>
      <c r="L99" s="9"/>
      <c r="O99" s="11" t="s">
        <v>14</v>
      </c>
      <c r="P99" s="8">
        <f>VLOOKUP(O99,'Langfristet gæld'!$A$1:$G$100,2,FALSE)</f>
        <v>20005.321797451379</v>
      </c>
      <c r="Q99" s="8">
        <v>86</v>
      </c>
      <c r="R99" s="6">
        <f>VLOOKUP(O99,'Langfristet gæld'!$A$1:$G$100,7,FALSE)</f>
        <v>28497.736532367588</v>
      </c>
      <c r="S99" s="6">
        <v>94</v>
      </c>
      <c r="T99" s="6">
        <f>R99-P99</f>
        <v>8492.4147349162085</v>
      </c>
      <c r="U99" s="16">
        <v>98</v>
      </c>
    </row>
    <row r="100" spans="1:21" x14ac:dyDescent="0.3">
      <c r="A100" s="11" t="s">
        <v>13</v>
      </c>
      <c r="B100" s="8">
        <f>VLOOKUP(A100,'Langfristet gæld'!$A$1:$G$100,2,FALSE)</f>
        <v>0.35936080835603995</v>
      </c>
      <c r="C100" s="6">
        <f>VLOOKUP(A100,'Langfristet gæld'!$A$1:$G$100,3,FALSE)</f>
        <v>0</v>
      </c>
      <c r="D100" s="6">
        <f>VLOOKUP(A100,'Langfristet gæld'!$A$1:$G$100,4,FALSE)</f>
        <v>0</v>
      </c>
      <c r="E100" s="6">
        <f>VLOOKUP(A100,'Langfristet gæld'!$A$1:$G$100,5,FALSE)</f>
        <v>0</v>
      </c>
      <c r="F100" s="6">
        <f>VLOOKUP(A100,'Langfristet gæld'!$A$1:$G$100,6,FALSE)</f>
        <v>0</v>
      </c>
      <c r="G100" s="6">
        <f>VLOOKUP(A100,'Langfristet gæld'!$A$1:$G$100,7,FALSE)</f>
        <v>226.88460600146377</v>
      </c>
      <c r="H100" s="6">
        <f>G100-B100</f>
        <v>226.52524519310774</v>
      </c>
      <c r="I100" s="6">
        <f>G100-F100</f>
        <v>226.88460600146377</v>
      </c>
      <c r="J100" s="9"/>
      <c r="K100" s="16">
        <v>99</v>
      </c>
      <c r="L100" s="9"/>
      <c r="O100" s="3" t="s">
        <v>95</v>
      </c>
      <c r="P100" s="8">
        <f>VLOOKUP(O100,'Langfristet gæld'!$A$1:$G$100,2,FALSE)</f>
        <v>19922.053642507493</v>
      </c>
      <c r="Q100" s="8">
        <v>85</v>
      </c>
      <c r="R100" s="6">
        <f>VLOOKUP(O100,'Langfristet gæld'!$A$1:$G$100,7,FALSE)</f>
        <v>33757.957686490619</v>
      </c>
      <c r="S100" s="6">
        <v>95</v>
      </c>
      <c r="T100" s="6">
        <f>R100-P100</f>
        <v>13835.904043983126</v>
      </c>
      <c r="U100" s="16">
        <v>99</v>
      </c>
    </row>
    <row r="102" spans="1:21" x14ac:dyDescent="0.3">
      <c r="G102" s="6"/>
      <c r="R102" s="6">
        <f>AVERAGE(R3:R100)</f>
        <v>11593.290990054509</v>
      </c>
      <c r="S102" s="6"/>
      <c r="T102" s="6">
        <f>AVERAGE(T3:T100)</f>
        <v>-3094.3760728336229</v>
      </c>
      <c r="U102" s="12"/>
    </row>
  </sheetData>
  <autoFilter ref="O1:U100" xr:uid="{B929CD00-DD8A-4301-A3A5-4F8FBE5E1D41}">
    <sortState xmlns:xlrd2="http://schemas.microsoft.com/office/spreadsheetml/2017/richdata2" ref="O2:U100">
      <sortCondition ref="T1:T100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075F8-22B3-40C8-9E80-494D50A8160A}">
  <dimension ref="A1:S102"/>
  <sheetViews>
    <sheetView zoomScale="55" zoomScaleNormal="55" workbookViewId="0">
      <selection activeCell="S20" sqref="S20"/>
    </sheetView>
  </sheetViews>
  <sheetFormatPr defaultRowHeight="14.4" x14ac:dyDescent="0.3"/>
  <cols>
    <col min="1" max="1" width="16.5546875" bestFit="1" customWidth="1"/>
    <col min="2" max="2" width="12.6640625" customWidth="1"/>
    <col min="8" max="8" width="12.6640625" customWidth="1"/>
    <col min="9" max="9" width="17.109375" customWidth="1"/>
    <col min="10" max="10" width="15.5546875" customWidth="1"/>
    <col min="11" max="11" width="16.21875" customWidth="1"/>
    <col min="14" max="14" width="17.5546875" customWidth="1"/>
    <col min="17" max="17" width="19.77734375" customWidth="1"/>
    <col min="18" max="18" width="13.5546875" customWidth="1"/>
    <col min="19" max="19" width="12.5546875" bestFit="1" customWidth="1"/>
  </cols>
  <sheetData>
    <row r="1" spans="1:19" ht="30.6" customHeight="1" x14ac:dyDescent="0.3">
      <c r="A1" s="7" t="s">
        <v>105</v>
      </c>
      <c r="B1" s="7">
        <v>2020</v>
      </c>
      <c r="C1" s="7">
        <v>2021</v>
      </c>
      <c r="D1" s="7">
        <v>2022</v>
      </c>
      <c r="E1" s="7">
        <v>2023</v>
      </c>
      <c r="F1" s="7">
        <v>2024</v>
      </c>
      <c r="G1" s="7">
        <v>2025</v>
      </c>
      <c r="H1" s="10" t="s">
        <v>136</v>
      </c>
      <c r="I1" s="10" t="s">
        <v>137</v>
      </c>
      <c r="J1" s="10" t="s">
        <v>134</v>
      </c>
      <c r="K1" s="10" t="s">
        <v>135</v>
      </c>
      <c r="N1" s="7" t="s">
        <v>105</v>
      </c>
      <c r="O1" s="7">
        <v>2020</v>
      </c>
      <c r="P1" s="7">
        <v>2025</v>
      </c>
      <c r="Q1" s="10" t="s">
        <v>136</v>
      </c>
      <c r="R1" s="10"/>
      <c r="S1" s="7"/>
    </row>
    <row r="2" spans="1:19" x14ac:dyDescent="0.3">
      <c r="A2" s="3" t="s">
        <v>6</v>
      </c>
      <c r="B2" s="8">
        <f>VLOOKUP(A2,'Langfristet gæld'!$A$1:$G$100,2,FALSE)</f>
        <v>11547.576115766231</v>
      </c>
      <c r="C2" s="6">
        <f>VLOOKUP(A2,'Langfristet gæld'!$A$1:$G$100,3,FALSE)</f>
        <v>11326.91428503325</v>
      </c>
      <c r="D2" s="6">
        <f>VLOOKUP(A2,'Langfristet gæld'!$A$1:$G$100,4,FALSE)</f>
        <v>10835.915576455051</v>
      </c>
      <c r="E2" s="6">
        <f>VLOOKUP(A2,'Langfristet gæld'!$A$1:$G$100,5,FALSE)</f>
        <v>10531.756053639096</v>
      </c>
      <c r="F2" s="6">
        <f>VLOOKUP(A2,'Langfristet gæld'!$A$1:$G$100,6,FALSE)</f>
        <v>10059.029044172492</v>
      </c>
      <c r="G2" s="6">
        <f>VLOOKUP(A2,'Langfristet gæld'!$A$1:$G$100,7,FALSE)</f>
        <v>9210.3683233030788</v>
      </c>
      <c r="H2" s="6">
        <f>G2-B2</f>
        <v>-2337.2077924631521</v>
      </c>
      <c r="I2" s="6">
        <f>G2-F2</f>
        <v>-848.66072086941313</v>
      </c>
      <c r="J2" s="9">
        <f>(G2-B2)/B2</f>
        <v>-0.20239812831994208</v>
      </c>
      <c r="K2" s="9">
        <f>(G2-F2)/F2</f>
        <v>-8.436805551934147E-2</v>
      </c>
      <c r="N2" s="3" t="s">
        <v>6</v>
      </c>
      <c r="O2" s="8">
        <f>VLOOKUP(N2,'Langfristet gæld'!$A$1:$G$100,2,FALSE)</f>
        <v>11547.576115766231</v>
      </c>
      <c r="P2" s="6">
        <f>VLOOKUP(N2,'Langfristet gæld'!$A$1:$G$100,7,FALSE)</f>
        <v>9210.3683233030788</v>
      </c>
      <c r="Q2" s="6">
        <f>P2-O2</f>
        <v>-2337.2077924631521</v>
      </c>
      <c r="R2" s="9"/>
    </row>
    <row r="3" spans="1:19" x14ac:dyDescent="0.3">
      <c r="A3" s="3" t="s">
        <v>7</v>
      </c>
      <c r="B3" s="8">
        <f>VLOOKUP(A3,'Langfristet gæld'!$A$1:$G$100,2,FALSE)</f>
        <v>4641.6928478633226</v>
      </c>
      <c r="C3" s="6">
        <f>VLOOKUP(A3,'Langfristet gæld'!$A$1:$G$100,3,FALSE)</f>
        <v>4374.7429344646671</v>
      </c>
      <c r="D3" s="6">
        <f>VLOOKUP(A3,'Langfristet gæld'!$A$1:$G$100,4,FALSE)</f>
        <v>4099.8160138109215</v>
      </c>
      <c r="E3" s="6">
        <f>VLOOKUP(A3,'Langfristet gæld'!$A$1:$G$100,5,FALSE)</f>
        <v>3817.6943186471522</v>
      </c>
      <c r="F3" s="6">
        <f>VLOOKUP(A3,'Langfristet gæld'!$A$1:$G$100,6,FALSE)</f>
        <v>3475.3746880148224</v>
      </c>
      <c r="G3" s="6">
        <f>VLOOKUP(A3,'Langfristet gæld'!$A$1:$G$100,7,FALSE)</f>
        <v>2483.5346590959844</v>
      </c>
      <c r="H3" s="6">
        <f t="shared" ref="H3:H66" si="0">G3-B3</f>
        <v>-2158.1581887673383</v>
      </c>
      <c r="I3" s="6">
        <f t="shared" ref="I3:I66" si="1">G3-F3</f>
        <v>-991.84002891883802</v>
      </c>
      <c r="J3" s="9">
        <f>(G3-B3)/B3</f>
        <v>-0.46495066767737286</v>
      </c>
      <c r="K3" s="9">
        <f>(G3-F3)/F3</f>
        <v>-0.28539081910773467</v>
      </c>
      <c r="N3" s="3" t="s">
        <v>7</v>
      </c>
      <c r="O3" s="8">
        <f>VLOOKUP(N3,'Langfristet gæld'!$A$1:$G$100,2,FALSE)</f>
        <v>4641.6928478633226</v>
      </c>
      <c r="P3" s="6">
        <f>VLOOKUP(N3,'Langfristet gæld'!$A$1:$G$100,7,FALSE)</f>
        <v>2483.5346590959844</v>
      </c>
      <c r="Q3" s="6">
        <f t="shared" ref="Q3:Q66" si="2">P3-O3</f>
        <v>-2158.1581887673383</v>
      </c>
      <c r="R3" s="9"/>
    </row>
    <row r="4" spans="1:19" x14ac:dyDescent="0.3">
      <c r="A4" s="3" t="s">
        <v>8</v>
      </c>
      <c r="B4" s="8">
        <f>VLOOKUP(A4,'Langfristet gæld'!$A$1:$G$100,2,FALSE)</f>
        <v>13254.734685610118</v>
      </c>
      <c r="C4" s="6">
        <f>VLOOKUP(A4,'Langfristet gæld'!$A$1:$G$100,3,FALSE)</f>
        <v>15065.155702262371</v>
      </c>
      <c r="D4" s="6">
        <f>VLOOKUP(A4,'Langfristet gæld'!$A$1:$G$100,4,FALSE)</f>
        <v>16593.47480906764</v>
      </c>
      <c r="E4" s="6">
        <f>VLOOKUP(A4,'Langfristet gæld'!$A$1:$G$100,5,FALSE)</f>
        <v>16963.316628375866</v>
      </c>
      <c r="F4" s="6">
        <f>VLOOKUP(A4,'Langfristet gæld'!$A$1:$G$100,6,FALSE)</f>
        <v>15809.192687074827</v>
      </c>
      <c r="G4" s="6">
        <f>VLOOKUP(A4,'Langfristet gæld'!$A$1:$G$100,7,FALSE)</f>
        <v>14624.116815826661</v>
      </c>
      <c r="H4" s="6">
        <f t="shared" si="0"/>
        <v>1369.3821302165434</v>
      </c>
      <c r="I4" s="6">
        <f t="shared" si="1"/>
        <v>-1185.0758712481656</v>
      </c>
      <c r="J4" s="9">
        <f>(G4-B4)/B4</f>
        <v>0.10331267752218387</v>
      </c>
      <c r="K4" s="9">
        <f>(G4-F4)/F4</f>
        <v>-7.4961188386112335E-2</v>
      </c>
      <c r="N4" s="3" t="s">
        <v>8</v>
      </c>
      <c r="O4" s="8">
        <f>VLOOKUP(N4,'Langfristet gæld'!$A$1:$G$100,2,FALSE)</f>
        <v>13254.734685610118</v>
      </c>
      <c r="P4" s="6">
        <f>VLOOKUP(N4,'Langfristet gæld'!$A$1:$G$100,7,FALSE)</f>
        <v>14624.116815826661</v>
      </c>
      <c r="Q4" s="6">
        <f t="shared" si="2"/>
        <v>1369.3821302165434</v>
      </c>
      <c r="R4" s="9"/>
    </row>
    <row r="5" spans="1:19" x14ac:dyDescent="0.3">
      <c r="A5" s="3" t="s">
        <v>9</v>
      </c>
      <c r="B5" s="8">
        <f>VLOOKUP(A5,'Langfristet gæld'!$A$1:$G$100,2,FALSE)</f>
        <v>13534.540188070561</v>
      </c>
      <c r="C5" s="6">
        <f>VLOOKUP(A5,'Langfristet gæld'!$A$1:$G$100,3,FALSE)</f>
        <v>12694.09644808743</v>
      </c>
      <c r="D5" s="6">
        <f>VLOOKUP(A5,'Langfristet gæld'!$A$1:$G$100,4,FALSE)</f>
        <v>11700.242098944091</v>
      </c>
      <c r="E5" s="6">
        <f>VLOOKUP(A5,'Langfristet gæld'!$A$1:$G$100,5,FALSE)</f>
        <v>11275.458919623859</v>
      </c>
      <c r="F5" s="6">
        <f>VLOOKUP(A5,'Langfristet gæld'!$A$1:$G$100,6,FALSE)</f>
        <v>11048.823875432525</v>
      </c>
      <c r="G5" s="6">
        <f>VLOOKUP(A5,'Langfristet gæld'!$A$1:$G$100,7,FALSE)</f>
        <v>9873.842752521763</v>
      </c>
      <c r="H5" s="6">
        <f t="shared" si="0"/>
        <v>-3660.6974355487982</v>
      </c>
      <c r="I5" s="6">
        <f t="shared" si="1"/>
        <v>-1174.9811229107618</v>
      </c>
      <c r="J5" s="9">
        <f>(G5-B5)/B5</f>
        <v>-0.27047076477524984</v>
      </c>
      <c r="K5" s="9">
        <f>(G5-F5)/F5</f>
        <v>-0.10634445223833973</v>
      </c>
      <c r="N5" s="11" t="s">
        <v>9</v>
      </c>
      <c r="O5" s="8">
        <f>VLOOKUP(N5,'Langfristet gæld'!$A$1:$G$100,2,FALSE)</f>
        <v>13534.540188070561</v>
      </c>
      <c r="P5" s="6">
        <f>VLOOKUP(N5,'Langfristet gæld'!$A$1:$G$100,7,FALSE)</f>
        <v>9873.842752521763</v>
      </c>
      <c r="Q5" s="6">
        <f t="shared" si="2"/>
        <v>-3660.6974355487982</v>
      </c>
      <c r="R5" s="9"/>
    </row>
    <row r="6" spans="1:19" x14ac:dyDescent="0.3">
      <c r="A6" s="11" t="s">
        <v>10</v>
      </c>
      <c r="B6" s="8">
        <f>VLOOKUP(A6,'Langfristet gæld'!$A$1:$G$100,2,FALSE)</f>
        <v>0</v>
      </c>
      <c r="C6" s="6">
        <f>VLOOKUP(A6,'Langfristet gæld'!$A$1:$G$100,3,FALSE)</f>
        <v>0</v>
      </c>
      <c r="D6" s="6">
        <f>VLOOKUP(A6,'Langfristet gæld'!$A$1:$G$100,4,FALSE)</f>
        <v>0</v>
      </c>
      <c r="E6" s="6">
        <f>VLOOKUP(A6,'Langfristet gæld'!$A$1:$G$100,5,FALSE)</f>
        <v>0</v>
      </c>
      <c r="F6" s="6">
        <f>VLOOKUP(A6,'Langfristet gæld'!$A$1:$G$100,6,FALSE)</f>
        <v>0</v>
      </c>
      <c r="G6" s="6">
        <f>VLOOKUP(A6,'Langfristet gæld'!$A$1:$G$100,7,FALSE)</f>
        <v>0</v>
      </c>
      <c r="H6" s="6">
        <f t="shared" si="0"/>
        <v>0</v>
      </c>
      <c r="I6" s="6">
        <f t="shared" si="1"/>
        <v>0</v>
      </c>
      <c r="J6" s="9"/>
      <c r="K6" s="9"/>
      <c r="N6" s="11" t="s">
        <v>10</v>
      </c>
      <c r="O6" s="8">
        <f>VLOOKUP(N6,'Langfristet gæld'!$A$1:$G$100,2,FALSE)</f>
        <v>0</v>
      </c>
      <c r="P6" s="6">
        <v>0</v>
      </c>
      <c r="Q6" s="6">
        <f t="shared" si="2"/>
        <v>0</v>
      </c>
      <c r="R6" s="9"/>
    </row>
    <row r="7" spans="1:19" x14ac:dyDescent="0.3">
      <c r="A7" s="11" t="s">
        <v>11</v>
      </c>
      <c r="B7" s="8">
        <f>VLOOKUP(A7,'Langfristet gæld'!$A$1:$G$100,2,FALSE)</f>
        <v>20163.61386391873</v>
      </c>
      <c r="C7" s="6">
        <f>VLOOKUP(A7,'Langfristet gæld'!$A$1:$G$100,3,FALSE)</f>
        <v>21363.664770462699</v>
      </c>
      <c r="D7" s="6">
        <f>VLOOKUP(A7,'Langfristet gæld'!$A$1:$G$100,4,FALSE)</f>
        <v>21660.497973494934</v>
      </c>
      <c r="E7" s="6">
        <f>VLOOKUP(A7,'Langfristet gæld'!$A$1:$G$100,5,FALSE)</f>
        <v>21499.348556563211</v>
      </c>
      <c r="F7" s="6">
        <f>VLOOKUP(A7,'Langfristet gæld'!$A$1:$G$100,6,FALSE)</f>
        <v>24428.690080734072</v>
      </c>
      <c r="G7" s="6">
        <f>VLOOKUP(A7,'Langfristet gæld'!$A$1:$G$100,7,FALSE)</f>
        <v>23389.891326635225</v>
      </c>
      <c r="H7" s="6">
        <f t="shared" si="0"/>
        <v>3226.2774627164945</v>
      </c>
      <c r="I7" s="6">
        <f t="shared" si="1"/>
        <v>-1038.798754098847</v>
      </c>
      <c r="J7" s="9">
        <f>(G7-B7)/B7</f>
        <v>0.16000492195943483</v>
      </c>
      <c r="K7" s="9">
        <f>(G7-F7)/F7</f>
        <v>-4.2523719064171434E-2</v>
      </c>
      <c r="N7" s="11" t="s">
        <v>11</v>
      </c>
      <c r="O7" s="8">
        <f>VLOOKUP(N7,'Langfristet gæld'!$A$1:$G$100,2,FALSE)</f>
        <v>20163.61386391873</v>
      </c>
      <c r="P7" s="6">
        <f>VLOOKUP(N7,'Langfristet gæld'!$A$1:$G$100,7,FALSE)</f>
        <v>23389.891326635225</v>
      </c>
      <c r="Q7" s="6">
        <f t="shared" si="2"/>
        <v>3226.2774627164945</v>
      </c>
      <c r="R7" s="9"/>
    </row>
    <row r="8" spans="1:19" x14ac:dyDescent="0.3">
      <c r="A8" s="11" t="s">
        <v>12</v>
      </c>
      <c r="B8" s="8">
        <f>VLOOKUP(A8,'Langfristet gæld'!$A$1:$G$100,2,FALSE)</f>
        <v>12788.447982153722</v>
      </c>
      <c r="C8" s="6">
        <f>VLOOKUP(A8,'Langfristet gæld'!$A$1:$G$100,3,FALSE)</f>
        <v>12176.248163331573</v>
      </c>
      <c r="D8" s="6">
        <f>VLOOKUP(A8,'Langfristet gæld'!$A$1:$G$100,4,FALSE)</f>
        <v>11379.484355161605</v>
      </c>
      <c r="E8" s="6">
        <f>VLOOKUP(A8,'Langfristet gæld'!$A$1:$G$100,5,FALSE)</f>
        <v>10437.422487655405</v>
      </c>
      <c r="F8" s="6">
        <f>VLOOKUP(A8,'Langfristet gæld'!$A$1:$G$100,6,FALSE)</f>
        <v>8888.0539299948996</v>
      </c>
      <c r="G8" s="6">
        <f>VLOOKUP(A8,'Langfristet gæld'!$A$1:$G$100,7,FALSE)</f>
        <v>8041.6867469879508</v>
      </c>
      <c r="H8" s="6">
        <f t="shared" si="0"/>
        <v>-4746.7612351657717</v>
      </c>
      <c r="I8" s="6">
        <f t="shared" si="1"/>
        <v>-846.36718300694884</v>
      </c>
      <c r="J8" s="9">
        <f>(G8-B8)/B8</f>
        <v>-0.37117570809138656</v>
      </c>
      <c r="K8" s="9">
        <f>(G8-F8)/F8</f>
        <v>-9.5225252870111077E-2</v>
      </c>
      <c r="N8" s="11" t="s">
        <v>12</v>
      </c>
      <c r="O8" s="8">
        <f>VLOOKUP(N8,'Langfristet gæld'!$A$1:$G$100,2,FALSE)</f>
        <v>12788.447982153722</v>
      </c>
      <c r="P8" s="6">
        <f>VLOOKUP(N8,'Langfristet gæld'!$A$1:$G$100,7,FALSE)</f>
        <v>8041.6867469879508</v>
      </c>
      <c r="Q8" s="6">
        <f t="shared" si="2"/>
        <v>-4746.7612351657717</v>
      </c>
      <c r="R8" s="9"/>
    </row>
    <row r="9" spans="1:19" x14ac:dyDescent="0.3">
      <c r="A9" s="11" t="s">
        <v>13</v>
      </c>
      <c r="B9" s="8">
        <f>VLOOKUP(A9,'Langfristet gæld'!$A$1:$G$100,2,FALSE)</f>
        <v>0.35936080835603995</v>
      </c>
      <c r="C9" s="6">
        <f>VLOOKUP(A9,'Langfristet gæld'!$A$1:$G$100,3,FALSE)</f>
        <v>0</v>
      </c>
      <c r="D9" s="6">
        <f>VLOOKUP(A9,'Langfristet gæld'!$A$1:$G$100,4,FALSE)</f>
        <v>0</v>
      </c>
      <c r="E9" s="6">
        <f>VLOOKUP(A9,'Langfristet gæld'!$A$1:$G$100,5,FALSE)</f>
        <v>0</v>
      </c>
      <c r="F9" s="6">
        <f>VLOOKUP(A9,'Langfristet gæld'!$A$1:$G$100,6,FALSE)</f>
        <v>0</v>
      </c>
      <c r="G9" s="6">
        <f>VLOOKUP(A9,'Langfristet gæld'!$A$1:$G$100,7,FALSE)</f>
        <v>226.88460600146377</v>
      </c>
      <c r="H9" s="6">
        <f t="shared" si="0"/>
        <v>226.52524519310774</v>
      </c>
      <c r="I9" s="6">
        <f t="shared" si="1"/>
        <v>226.88460600146377</v>
      </c>
      <c r="J9" s="9"/>
      <c r="K9" s="9"/>
      <c r="N9" s="11" t="s">
        <v>13</v>
      </c>
      <c r="O9" s="8">
        <f>VLOOKUP(N9,'Langfristet gæld'!$A$1:$G$100,2,FALSE)</f>
        <v>0.35936080835603995</v>
      </c>
      <c r="P9" s="6">
        <f>VLOOKUP(N9,'Langfristet gæld'!$A$1:$G$100,7,FALSE)</f>
        <v>226.88460600146377</v>
      </c>
      <c r="Q9" s="6">
        <f t="shared" si="2"/>
        <v>226.52524519310774</v>
      </c>
      <c r="R9" s="9"/>
    </row>
    <row r="10" spans="1:19" x14ac:dyDescent="0.3">
      <c r="A10" s="3" t="s">
        <v>14</v>
      </c>
      <c r="B10" s="8">
        <f>VLOOKUP(A10,'Langfristet gæld'!$A$1:$G$100,2,FALSE)</f>
        <v>20005.321797451379</v>
      </c>
      <c r="C10" s="6">
        <f>VLOOKUP(A10,'Langfristet gæld'!$A$1:$G$100,3,FALSE)</f>
        <v>20974.419337887542</v>
      </c>
      <c r="D10" s="6">
        <f>VLOOKUP(A10,'Langfristet gæld'!$A$1:$G$100,4,FALSE)</f>
        <v>20741.986021304645</v>
      </c>
      <c r="E10" s="6">
        <f>VLOOKUP(A10,'Langfristet gæld'!$A$1:$G$100,5,FALSE)</f>
        <v>22651.536270707555</v>
      </c>
      <c r="F10" s="6">
        <f>VLOOKUP(A10,'Langfristet gæld'!$A$1:$G$100,6,FALSE)</f>
        <v>26096.415032766792</v>
      </c>
      <c r="G10" s="6">
        <f>VLOOKUP(A10,'Langfristet gæld'!$A$1:$G$100,7,FALSE)</f>
        <v>28497.736532367588</v>
      </c>
      <c r="H10" s="6">
        <f t="shared" si="0"/>
        <v>8492.4147349162085</v>
      </c>
      <c r="I10" s="6">
        <f t="shared" si="1"/>
        <v>2401.3214996007955</v>
      </c>
      <c r="J10" s="9">
        <f t="shared" ref="J10:J41" si="3">(G10-B10)/B10</f>
        <v>0.42450777952485214</v>
      </c>
      <c r="K10" s="9">
        <f t="shared" ref="K10:K41" si="4">(G10-F10)/F10</f>
        <v>9.2017294198673799E-2</v>
      </c>
      <c r="N10" s="11" t="s">
        <v>14</v>
      </c>
      <c r="O10" s="8">
        <f>VLOOKUP(N10,'Langfristet gæld'!$A$1:$G$100,2,FALSE)</f>
        <v>20005.321797451379</v>
      </c>
      <c r="P10" s="6">
        <f>VLOOKUP(N10,'Langfristet gæld'!$A$1:$G$100,7,FALSE)</f>
        <v>28497.736532367588</v>
      </c>
      <c r="Q10" s="6">
        <f t="shared" si="2"/>
        <v>8492.4147349162085</v>
      </c>
      <c r="R10" s="9"/>
    </row>
    <row r="11" spans="1:19" x14ac:dyDescent="0.3">
      <c r="A11" s="3" t="s">
        <v>15</v>
      </c>
      <c r="B11" s="8">
        <f>VLOOKUP(A11,'Langfristet gæld'!$A$1:$G$100,2,FALSE)</f>
        <v>11842.010274566475</v>
      </c>
      <c r="C11" s="6">
        <f>VLOOKUP(A11,'Langfristet gæld'!$A$1:$G$100,3,FALSE)</f>
        <v>11663.625637101315</v>
      </c>
      <c r="D11" s="6">
        <f>VLOOKUP(A11,'Langfristet gæld'!$A$1:$G$100,4,FALSE)</f>
        <v>10098.844979073376</v>
      </c>
      <c r="E11" s="6">
        <f>VLOOKUP(A11,'Langfristet gæld'!$A$1:$G$100,5,FALSE)</f>
        <v>9792.6456657223807</v>
      </c>
      <c r="F11" s="6">
        <f>VLOOKUP(A11,'Langfristet gæld'!$A$1:$G$100,6,FALSE)</f>
        <v>11128.967769666562</v>
      </c>
      <c r="G11" s="6">
        <f>VLOOKUP(A11,'Langfristet gæld'!$A$1:$G$100,7,FALSE)</f>
        <v>12542.923368687223</v>
      </c>
      <c r="H11" s="6">
        <f t="shared" si="0"/>
        <v>700.9130941207477</v>
      </c>
      <c r="I11" s="6">
        <f t="shared" si="1"/>
        <v>1413.9555990206609</v>
      </c>
      <c r="J11" s="9">
        <f t="shared" si="3"/>
        <v>5.9188691604678365E-2</v>
      </c>
      <c r="K11" s="9">
        <f t="shared" si="4"/>
        <v>0.1270518190262514</v>
      </c>
      <c r="N11" s="3" t="s">
        <v>15</v>
      </c>
      <c r="O11" s="8">
        <f>VLOOKUP(N11,'Langfristet gæld'!$A$1:$G$100,2,FALSE)</f>
        <v>11842.010274566475</v>
      </c>
      <c r="P11" s="6">
        <f>VLOOKUP(N11,'Langfristet gæld'!$A$1:$G$100,7,FALSE)</f>
        <v>12542.923368687223</v>
      </c>
      <c r="Q11" s="6">
        <f t="shared" si="2"/>
        <v>700.9130941207477</v>
      </c>
      <c r="R11" s="9"/>
    </row>
    <row r="12" spans="1:19" x14ac:dyDescent="0.3">
      <c r="A12" s="3" t="s">
        <v>16</v>
      </c>
      <c r="B12" s="8">
        <f>VLOOKUP(A12,'Langfristet gæld'!$A$1:$G$100,2,FALSE)</f>
        <v>5211.8934131736532</v>
      </c>
      <c r="C12" s="6">
        <f>VLOOKUP(A12,'Langfristet gæld'!$A$1:$G$100,3,FALSE)</f>
        <v>6040.7513821553111</v>
      </c>
      <c r="D12" s="6">
        <f>VLOOKUP(A12,'Langfristet gæld'!$A$1:$G$100,4,FALSE)</f>
        <v>5941.3210804315067</v>
      </c>
      <c r="E12" s="6">
        <f>VLOOKUP(A12,'Langfristet gæld'!$A$1:$G$100,5,FALSE)</f>
        <v>5952.551722680194</v>
      </c>
      <c r="F12" s="6">
        <f>VLOOKUP(A12,'Langfristet gæld'!$A$1:$G$100,6,FALSE)</f>
        <v>5533.2972777353325</v>
      </c>
      <c r="G12" s="6">
        <f>VLOOKUP(A12,'Langfristet gæld'!$A$1:$G$100,7,FALSE)</f>
        <v>5207.4398080049541</v>
      </c>
      <c r="H12" s="6">
        <f t="shared" si="0"/>
        <v>-4.4536051686991414</v>
      </c>
      <c r="I12" s="6">
        <f t="shared" si="1"/>
        <v>-325.8574697303784</v>
      </c>
      <c r="J12" s="9">
        <f t="shared" si="3"/>
        <v>-8.5450810591063662E-4</v>
      </c>
      <c r="K12" s="9">
        <f t="shared" si="4"/>
        <v>-5.8890287901492491E-2</v>
      </c>
      <c r="N12" s="3" t="s">
        <v>16</v>
      </c>
      <c r="O12" s="8">
        <f>VLOOKUP(N12,'Langfristet gæld'!$A$1:$G$100,2,FALSE)</f>
        <v>5211.8934131736532</v>
      </c>
      <c r="P12" s="6">
        <f>VLOOKUP(N12,'Langfristet gæld'!$A$1:$G$100,7,FALSE)</f>
        <v>5207.4398080049541</v>
      </c>
      <c r="Q12" s="6">
        <f t="shared" si="2"/>
        <v>-4.4536051686991414</v>
      </c>
      <c r="R12" s="9"/>
    </row>
    <row r="13" spans="1:19" x14ac:dyDescent="0.3">
      <c r="A13" s="3" t="s">
        <v>17</v>
      </c>
      <c r="B13" s="8">
        <f>VLOOKUP(A13,'Langfristet gæld'!$A$1:$G$100,2,FALSE)</f>
        <v>12388.068930930724</v>
      </c>
      <c r="C13" s="6">
        <f>VLOOKUP(A13,'Langfristet gæld'!$A$1:$G$100,3,FALSE)</f>
        <v>13257.815221533237</v>
      </c>
      <c r="D13" s="6">
        <f>VLOOKUP(A13,'Langfristet gæld'!$A$1:$G$100,4,FALSE)</f>
        <v>13023.101666170487</v>
      </c>
      <c r="E13" s="6">
        <f>VLOOKUP(A13,'Langfristet gæld'!$A$1:$G$100,5,FALSE)</f>
        <v>13374.057336992902</v>
      </c>
      <c r="F13" s="6">
        <f>VLOOKUP(A13,'Langfristet gæld'!$A$1:$G$100,6,FALSE)</f>
        <v>12546.724759615383</v>
      </c>
      <c r="G13" s="6">
        <f>VLOOKUP(A13,'Langfristet gæld'!$A$1:$G$100,7,FALSE)</f>
        <v>11170.558851077114</v>
      </c>
      <c r="H13" s="6">
        <f t="shared" si="0"/>
        <v>-1217.5100798536096</v>
      </c>
      <c r="I13" s="6">
        <f t="shared" si="1"/>
        <v>-1376.1659085382689</v>
      </c>
      <c r="J13" s="9">
        <f t="shared" si="3"/>
        <v>-9.8280860934968767E-2</v>
      </c>
      <c r="K13" s="9">
        <f t="shared" si="4"/>
        <v>-0.10968327869658751</v>
      </c>
      <c r="N13" s="3" t="s">
        <v>17</v>
      </c>
      <c r="O13" s="8">
        <f>VLOOKUP(N13,'Langfristet gæld'!$A$1:$G$100,2,FALSE)</f>
        <v>12388.068930930724</v>
      </c>
      <c r="P13" s="6">
        <f>VLOOKUP(N13,'Langfristet gæld'!$A$1:$G$100,7,FALSE)</f>
        <v>11170.558851077114</v>
      </c>
      <c r="Q13" s="6">
        <f t="shared" si="2"/>
        <v>-1217.5100798536096</v>
      </c>
      <c r="R13" s="9"/>
    </row>
    <row r="14" spans="1:19" x14ac:dyDescent="0.3">
      <c r="A14" s="3" t="s">
        <v>18</v>
      </c>
      <c r="B14" s="8">
        <f>VLOOKUP(A14,'Langfristet gæld'!$A$1:$G$100,2,FALSE)</f>
        <v>6351.8076369010869</v>
      </c>
      <c r="C14" s="6">
        <f>VLOOKUP(A14,'Langfristet gæld'!$A$1:$G$100,3,FALSE)</f>
        <v>6596.7630991045107</v>
      </c>
      <c r="D14" s="6">
        <f>VLOOKUP(A14,'Langfristet gæld'!$A$1:$G$100,4,FALSE)</f>
        <v>6779.9702038508776</v>
      </c>
      <c r="E14" s="6">
        <f>VLOOKUP(A14,'Langfristet gæld'!$A$1:$G$100,5,FALSE)</f>
        <v>7317.022637648809</v>
      </c>
      <c r="F14" s="6">
        <f>VLOOKUP(A14,'Langfristet gæld'!$A$1:$G$100,6,FALSE)</f>
        <v>7505.3194568452373</v>
      </c>
      <c r="G14" s="6">
        <f>VLOOKUP(A14,'Langfristet gæld'!$A$1:$G$100,7,FALSE)</f>
        <v>7309.6186471933324</v>
      </c>
      <c r="H14" s="6">
        <f t="shared" si="0"/>
        <v>957.81101029224556</v>
      </c>
      <c r="I14" s="6">
        <f t="shared" si="1"/>
        <v>-195.70080965190482</v>
      </c>
      <c r="J14" s="9">
        <f t="shared" si="3"/>
        <v>0.15079345361906163</v>
      </c>
      <c r="K14" s="9">
        <f t="shared" si="4"/>
        <v>-2.6074947345967481E-2</v>
      </c>
      <c r="N14" s="3" t="s">
        <v>18</v>
      </c>
      <c r="O14" s="8">
        <f>VLOOKUP(N14,'Langfristet gæld'!$A$1:$G$100,2,FALSE)</f>
        <v>6351.8076369010869</v>
      </c>
      <c r="P14" s="6">
        <f>VLOOKUP(N14,'Langfristet gæld'!$A$1:$G$100,7,FALSE)</f>
        <v>7309.6186471933324</v>
      </c>
      <c r="Q14" s="6">
        <f t="shared" si="2"/>
        <v>957.81101029224556</v>
      </c>
      <c r="R14" s="9"/>
    </row>
    <row r="15" spans="1:19" x14ac:dyDescent="0.3">
      <c r="A15" s="3" t="s">
        <v>19</v>
      </c>
      <c r="B15" s="8">
        <f>VLOOKUP(A15,'Langfristet gæld'!$A$1:$G$100,2,FALSE)</f>
        <v>8425.9590365172353</v>
      </c>
      <c r="C15" s="6">
        <f>VLOOKUP(A15,'Langfristet gæld'!$A$1:$G$100,3,FALSE)</f>
        <v>8013.9147644808018</v>
      </c>
      <c r="D15" s="6">
        <f>VLOOKUP(A15,'Langfristet gæld'!$A$1:$G$100,4,FALSE)</f>
        <v>7413.5912477178354</v>
      </c>
      <c r="E15" s="6">
        <f>VLOOKUP(A15,'Langfristet gæld'!$A$1:$G$100,5,FALSE)</f>
        <v>6931.5379388251649</v>
      </c>
      <c r="F15" s="6">
        <f>VLOOKUP(A15,'Langfristet gæld'!$A$1:$G$100,6,FALSE)</f>
        <v>5930.8991178313208</v>
      </c>
      <c r="G15" s="6">
        <f>VLOOKUP(A15,'Langfristet gæld'!$A$1:$G$100,7,FALSE)</f>
        <v>5054.1698369115747</v>
      </c>
      <c r="H15" s="6">
        <f t="shared" si="0"/>
        <v>-3371.7891996056605</v>
      </c>
      <c r="I15" s="6">
        <f t="shared" si="1"/>
        <v>-876.72928091974609</v>
      </c>
      <c r="J15" s="9">
        <f t="shared" si="3"/>
        <v>-0.40016681602565057</v>
      </c>
      <c r="K15" s="9">
        <f t="shared" si="4"/>
        <v>-0.14782400838413332</v>
      </c>
      <c r="N15" s="3" t="s">
        <v>19</v>
      </c>
      <c r="O15" s="8">
        <f>VLOOKUP(N15,'Langfristet gæld'!$A$1:$G$100,2,FALSE)</f>
        <v>8425.9590365172353</v>
      </c>
      <c r="P15" s="6">
        <f>VLOOKUP(N15,'Langfristet gæld'!$A$1:$G$100,7,FALSE)</f>
        <v>5054.1698369115747</v>
      </c>
      <c r="Q15" s="6">
        <f t="shared" si="2"/>
        <v>-3371.7891996056605</v>
      </c>
      <c r="R15" s="9"/>
    </row>
    <row r="16" spans="1:19" x14ac:dyDescent="0.3">
      <c r="A16" s="3" t="s">
        <v>20</v>
      </c>
      <c r="B16" s="8">
        <f>VLOOKUP(A16,'Langfristet gæld'!$A$1:$G$100,2,FALSE)</f>
        <v>17053.07189485971</v>
      </c>
      <c r="C16" s="6">
        <f>VLOOKUP(A16,'Langfristet gæld'!$A$1:$G$100,3,FALSE)</f>
        <v>15518.026264800859</v>
      </c>
      <c r="D16" s="6">
        <f>VLOOKUP(A16,'Langfristet gæld'!$A$1:$G$100,4,FALSE)</f>
        <v>13277.613355937401</v>
      </c>
      <c r="E16" s="6">
        <f>VLOOKUP(A16,'Langfristet gæld'!$A$1:$G$100,5,FALSE)</f>
        <v>9711.7134344757651</v>
      </c>
      <c r="F16" s="6">
        <f>VLOOKUP(A16,'Langfristet gæld'!$A$1:$G$100,6,FALSE)</f>
        <v>5096.2670634106298</v>
      </c>
      <c r="G16" s="6">
        <f>VLOOKUP(A16,'Langfristet gæld'!$A$1:$G$100,7,FALSE)</f>
        <v>5.4283978124367032</v>
      </c>
      <c r="H16" s="6">
        <f t="shared" si="0"/>
        <v>-17047.643497047273</v>
      </c>
      <c r="I16" s="6">
        <f t="shared" si="1"/>
        <v>-5090.8386655981931</v>
      </c>
      <c r="J16" s="9">
        <f t="shared" si="3"/>
        <v>-0.99968167624895354</v>
      </c>
      <c r="K16" s="9">
        <f t="shared" si="4"/>
        <v>-0.99893482862163741</v>
      </c>
      <c r="N16" s="3" t="s">
        <v>20</v>
      </c>
      <c r="O16" s="8">
        <f>VLOOKUP(N16,'Langfristet gæld'!$A$1:$G$100,2,FALSE)</f>
        <v>17053.07189485971</v>
      </c>
      <c r="P16" s="6">
        <f>VLOOKUP(N16,'Langfristet gæld'!$A$1:$G$100,7,FALSE)</f>
        <v>5.4283978124367032</v>
      </c>
      <c r="Q16" s="6">
        <f t="shared" si="2"/>
        <v>-17047.643497047273</v>
      </c>
      <c r="R16" s="9"/>
    </row>
    <row r="17" spans="1:18" x14ac:dyDescent="0.3">
      <c r="A17" s="3" t="s">
        <v>21</v>
      </c>
      <c r="B17" s="8">
        <f>VLOOKUP(A17,'Langfristet gæld'!$A$1:$G$100,2,FALSE)</f>
        <v>3720.3075211078531</v>
      </c>
      <c r="C17" s="6">
        <f>VLOOKUP(A17,'Langfristet gæld'!$A$1:$G$100,3,FALSE)</f>
        <v>3496.3072666274684</v>
      </c>
      <c r="D17" s="6">
        <f>VLOOKUP(A17,'Langfristet gæld'!$A$1:$G$100,4,FALSE)</f>
        <v>3497.5355425812731</v>
      </c>
      <c r="E17" s="6">
        <f>VLOOKUP(A17,'Langfristet gæld'!$A$1:$G$100,5,FALSE)</f>
        <v>4257.9209744097852</v>
      </c>
      <c r="F17" s="6">
        <f>VLOOKUP(A17,'Langfristet gæld'!$A$1:$G$100,6,FALSE)</f>
        <v>4835.5836867473981</v>
      </c>
      <c r="G17" s="6">
        <f>VLOOKUP(A17,'Langfristet gæld'!$A$1:$G$100,7,FALSE)</f>
        <v>4637.4927491725521</v>
      </c>
      <c r="H17" s="6">
        <f t="shared" si="0"/>
        <v>917.185228064699</v>
      </c>
      <c r="I17" s="6">
        <f t="shared" si="1"/>
        <v>-198.09093757484607</v>
      </c>
      <c r="J17" s="9">
        <f t="shared" si="3"/>
        <v>0.24653478855198901</v>
      </c>
      <c r="K17" s="9">
        <f t="shared" si="4"/>
        <v>-4.096525888234389E-2</v>
      </c>
      <c r="N17" s="3" t="s">
        <v>21</v>
      </c>
      <c r="O17" s="8">
        <f>VLOOKUP(N17,'Langfristet gæld'!$A$1:$G$100,2,FALSE)</f>
        <v>3720.3075211078531</v>
      </c>
      <c r="P17" s="6">
        <f>VLOOKUP(N17,'Langfristet gæld'!$A$1:$G$100,7,FALSE)</f>
        <v>4637.4927491725521</v>
      </c>
      <c r="Q17" s="6">
        <f t="shared" si="2"/>
        <v>917.185228064699</v>
      </c>
      <c r="R17" s="9"/>
    </row>
    <row r="18" spans="1:18" x14ac:dyDescent="0.3">
      <c r="A18" s="3" t="s">
        <v>22</v>
      </c>
      <c r="B18" s="8">
        <f>VLOOKUP(A18,'Langfristet gæld'!$A$1:$G$100,2,FALSE)</f>
        <v>15774.29640259772</v>
      </c>
      <c r="C18" s="6">
        <f>VLOOKUP(A18,'Langfristet gæld'!$A$1:$G$100,3,FALSE)</f>
        <v>15813.696969696966</v>
      </c>
      <c r="D18" s="6">
        <f>VLOOKUP(A18,'Langfristet gæld'!$A$1:$G$100,4,FALSE)</f>
        <v>14671.832105427724</v>
      </c>
      <c r="E18" s="6">
        <f>VLOOKUP(A18,'Langfristet gæld'!$A$1:$G$100,5,FALSE)</f>
        <v>14916.490502616854</v>
      </c>
      <c r="F18" s="6">
        <f>VLOOKUP(A18,'Langfristet gæld'!$A$1:$G$100,6,FALSE)</f>
        <v>15001.103008897035</v>
      </c>
      <c r="G18" s="6">
        <f>VLOOKUP(A18,'Langfristet gæld'!$A$1:$G$100,7,FALSE)</f>
        <v>15669.812574770702</v>
      </c>
      <c r="H18" s="6">
        <f t="shared" si="0"/>
        <v>-104.4838278270181</v>
      </c>
      <c r="I18" s="6">
        <f t="shared" si="1"/>
        <v>668.70956587366709</v>
      </c>
      <c r="J18" s="9">
        <f t="shared" si="3"/>
        <v>-6.623675957414598E-3</v>
      </c>
      <c r="K18" s="9">
        <f t="shared" si="4"/>
        <v>4.4577359776615144E-2</v>
      </c>
      <c r="N18" s="3" t="s">
        <v>22</v>
      </c>
      <c r="O18" s="8">
        <f>VLOOKUP(N18,'Langfristet gæld'!$A$1:$G$100,2,FALSE)</f>
        <v>15774.29640259772</v>
      </c>
      <c r="P18" s="6">
        <f>VLOOKUP(N18,'Langfristet gæld'!$A$1:$G$100,7,FALSE)</f>
        <v>15669.812574770702</v>
      </c>
      <c r="Q18" s="6">
        <f t="shared" si="2"/>
        <v>-104.4838278270181</v>
      </c>
      <c r="R18" s="9"/>
    </row>
    <row r="19" spans="1:18" x14ac:dyDescent="0.3">
      <c r="A19" s="3" t="s">
        <v>23</v>
      </c>
      <c r="B19" s="8">
        <f>VLOOKUP(A19,'Langfristet gæld'!$A$1:$G$100,2,FALSE)</f>
        <v>22606.573902512871</v>
      </c>
      <c r="C19" s="6">
        <f>VLOOKUP(A19,'Langfristet gæld'!$A$1:$G$100,3,FALSE)</f>
        <v>20888.379670063077</v>
      </c>
      <c r="D19" s="6">
        <f>VLOOKUP(A19,'Langfristet gæld'!$A$1:$G$100,4,FALSE)</f>
        <v>18837.930365970187</v>
      </c>
      <c r="E19" s="6">
        <f>VLOOKUP(A19,'Langfristet gæld'!$A$1:$G$100,5,FALSE)</f>
        <v>16479.415730337078</v>
      </c>
      <c r="F19" s="6">
        <f>VLOOKUP(A19,'Langfristet gæld'!$A$1:$G$100,6,FALSE)</f>
        <v>14646.029691081758</v>
      </c>
      <c r="G19" s="6">
        <f>VLOOKUP(A19,'Langfristet gæld'!$A$1:$G$100,7,FALSE)</f>
        <v>12573.331906469046</v>
      </c>
      <c r="H19" s="6">
        <f t="shared" si="0"/>
        <v>-10033.241996043826</v>
      </c>
      <c r="I19" s="6">
        <f t="shared" si="1"/>
        <v>-2072.697784612712</v>
      </c>
      <c r="J19" s="9">
        <f t="shared" si="3"/>
        <v>-0.44381966233850961</v>
      </c>
      <c r="K19" s="9">
        <f t="shared" si="4"/>
        <v>-0.14151943074885451</v>
      </c>
      <c r="N19" s="3" t="s">
        <v>23</v>
      </c>
      <c r="O19" s="8">
        <f>VLOOKUP(N19,'Langfristet gæld'!$A$1:$G$100,2,FALSE)</f>
        <v>22606.573902512871</v>
      </c>
      <c r="P19" s="6">
        <f>VLOOKUP(N19,'Langfristet gæld'!$A$1:$G$100,7,FALSE)</f>
        <v>12573.331906469046</v>
      </c>
      <c r="Q19" s="6">
        <f t="shared" si="2"/>
        <v>-10033.241996043826</v>
      </c>
      <c r="R19" s="9"/>
    </row>
    <row r="20" spans="1:18" x14ac:dyDescent="0.3">
      <c r="A20" s="3" t="s">
        <v>24</v>
      </c>
      <c r="B20" s="8">
        <f>VLOOKUP(A20,'Langfristet gæld'!$A$1:$G$100,2,FALSE)</f>
        <v>10745.022631599275</v>
      </c>
      <c r="C20" s="6">
        <f>VLOOKUP(A20,'Langfristet gæld'!$A$1:$G$100,3,FALSE)</f>
        <v>10400.94746201724</v>
      </c>
      <c r="D20" s="6">
        <f>VLOOKUP(A20,'Langfristet gæld'!$A$1:$G$100,4,FALSE)</f>
        <v>11371.73480824678</v>
      </c>
      <c r="E20" s="6">
        <f>VLOOKUP(A20,'Langfristet gæld'!$A$1:$G$100,5,FALSE)</f>
        <v>11362.767544873275</v>
      </c>
      <c r="F20" s="6">
        <f>VLOOKUP(A20,'Langfristet gæld'!$A$1:$G$100,6,FALSE)</f>
        <v>11212.282838334355</v>
      </c>
      <c r="G20" s="6">
        <f>VLOOKUP(A20,'Langfristet gæld'!$A$1:$G$100,7,FALSE)</f>
        <v>10609.261775362318</v>
      </c>
      <c r="H20" s="6">
        <f t="shared" si="0"/>
        <v>-135.7608562369569</v>
      </c>
      <c r="I20" s="6">
        <f t="shared" si="1"/>
        <v>-603.02106297203682</v>
      </c>
      <c r="J20" s="9">
        <f t="shared" si="3"/>
        <v>-1.2634766895484E-2</v>
      </c>
      <c r="K20" s="9">
        <f t="shared" si="4"/>
        <v>-5.3782184383570082E-2</v>
      </c>
      <c r="N20" s="3" t="s">
        <v>24</v>
      </c>
      <c r="O20" s="8">
        <f>VLOOKUP(N20,'Langfristet gæld'!$A$1:$G$100,2,FALSE)</f>
        <v>10745.022631599275</v>
      </c>
      <c r="P20" s="6">
        <f>VLOOKUP(N20,'Langfristet gæld'!$A$1:$G$100,7,FALSE)</f>
        <v>10609.261775362318</v>
      </c>
      <c r="Q20" s="6">
        <f t="shared" si="2"/>
        <v>-135.7608562369569</v>
      </c>
      <c r="R20" s="9"/>
    </row>
    <row r="21" spans="1:18" x14ac:dyDescent="0.3">
      <c r="A21" s="3" t="s">
        <v>25</v>
      </c>
      <c r="B21" s="8">
        <f>VLOOKUP(A21,'Langfristet gæld'!$A$1:$G$100,2,FALSE)</f>
        <v>24969.925073233251</v>
      </c>
      <c r="C21" s="6">
        <f>VLOOKUP(A21,'Langfristet gæld'!$A$1:$G$100,3,FALSE)</f>
        <v>13370.048811267603</v>
      </c>
      <c r="D21" s="6">
        <f>VLOOKUP(A21,'Langfristet gæld'!$A$1:$G$100,4,FALSE)</f>
        <v>13480.550822417206</v>
      </c>
      <c r="E21" s="6">
        <f>VLOOKUP(A21,'Langfristet gæld'!$A$1:$G$100,5,FALSE)</f>
        <v>13957.948871123606</v>
      </c>
      <c r="F21" s="6">
        <f>VLOOKUP(A21,'Langfristet gæld'!$A$1:$G$100,6,FALSE)</f>
        <v>13538.858569453285</v>
      </c>
      <c r="G21" s="6">
        <f>VLOOKUP(A21,'Langfristet gæld'!$A$1:$G$100,7,FALSE)</f>
        <v>12595.631487889274</v>
      </c>
      <c r="H21" s="6">
        <f t="shared" si="0"/>
        <v>-12374.293585343978</v>
      </c>
      <c r="I21" s="6">
        <f t="shared" si="1"/>
        <v>-943.22708156401131</v>
      </c>
      <c r="J21" s="9">
        <f t="shared" si="3"/>
        <v>-0.49556791015799723</v>
      </c>
      <c r="K21" s="9">
        <f t="shared" si="4"/>
        <v>-6.9668139062486714E-2</v>
      </c>
      <c r="N21" s="3" t="s">
        <v>25</v>
      </c>
      <c r="O21" s="8">
        <f>VLOOKUP(N21,'Langfristet gæld'!$A$1:$G$100,2,FALSE)</f>
        <v>24969.925073233251</v>
      </c>
      <c r="P21" s="6">
        <f>VLOOKUP(N21,'Langfristet gæld'!$A$1:$G$100,7,FALSE)</f>
        <v>12595.631487889274</v>
      </c>
      <c r="Q21" s="6">
        <f t="shared" si="2"/>
        <v>-12374.293585343978</v>
      </c>
      <c r="R21" s="9"/>
    </row>
    <row r="22" spans="1:18" x14ac:dyDescent="0.3">
      <c r="A22" s="3" t="s">
        <v>26</v>
      </c>
      <c r="B22" s="8">
        <f>VLOOKUP(A22,'Langfristet gæld'!$A$1:$G$100,2,FALSE)</f>
        <v>9695.6547636470077</v>
      </c>
      <c r="C22" s="6">
        <f>VLOOKUP(A22,'Langfristet gæld'!$A$1:$G$100,3,FALSE)</f>
        <v>7948.0897818543581</v>
      </c>
      <c r="D22" s="6">
        <f>VLOOKUP(A22,'Langfristet gæld'!$A$1:$G$100,4,FALSE)</f>
        <v>6015.0942477566896</v>
      </c>
      <c r="E22" s="6">
        <f>VLOOKUP(A22,'Langfristet gæld'!$A$1:$G$100,5,FALSE)</f>
        <v>4435.5267918779309</v>
      </c>
      <c r="F22" s="6">
        <f>VLOOKUP(A22,'Langfristet gæld'!$A$1:$G$100,6,FALSE)</f>
        <v>4539.2251931920546</v>
      </c>
      <c r="G22" s="6">
        <f>VLOOKUP(A22,'Langfristet gæld'!$A$1:$G$100,7,FALSE)</f>
        <v>3967.7464954647189</v>
      </c>
      <c r="H22" s="6">
        <f t="shared" si="0"/>
        <v>-5727.9082681822892</v>
      </c>
      <c r="I22" s="6">
        <f t="shared" si="1"/>
        <v>-571.47869772733566</v>
      </c>
      <c r="J22" s="9">
        <f t="shared" si="3"/>
        <v>-0.59077065013273478</v>
      </c>
      <c r="K22" s="9">
        <f t="shared" si="4"/>
        <v>-0.12589785115407831</v>
      </c>
      <c r="N22" s="3" t="s">
        <v>26</v>
      </c>
      <c r="O22" s="8">
        <f>VLOOKUP(N22,'Langfristet gæld'!$A$1:$G$100,2,FALSE)</f>
        <v>9695.6547636470077</v>
      </c>
      <c r="P22" s="6">
        <f>VLOOKUP(N22,'Langfristet gæld'!$A$1:$G$100,7,FALSE)</f>
        <v>3967.7464954647189</v>
      </c>
      <c r="Q22" s="6">
        <f t="shared" si="2"/>
        <v>-5727.9082681822892</v>
      </c>
      <c r="R22" s="9"/>
    </row>
    <row r="23" spans="1:18" x14ac:dyDescent="0.3">
      <c r="A23" s="3" t="s">
        <v>27</v>
      </c>
      <c r="B23" s="8">
        <f>VLOOKUP(A23,'Langfristet gæld'!$A$1:$G$100,2,FALSE)</f>
        <v>12602.106208323248</v>
      </c>
      <c r="C23" s="6">
        <f>VLOOKUP(A23,'Langfristet gæld'!$A$1:$G$100,3,FALSE)</f>
        <v>9809.2990393013097</v>
      </c>
      <c r="D23" s="6">
        <f>VLOOKUP(A23,'Langfristet gæld'!$A$1:$G$100,4,FALSE)</f>
        <v>9020.9886767557909</v>
      </c>
      <c r="E23" s="6">
        <f>VLOOKUP(A23,'Langfristet gæld'!$A$1:$G$100,5,FALSE)</f>
        <v>8372.3421415936828</v>
      </c>
      <c r="F23" s="6">
        <f>VLOOKUP(A23,'Langfristet gæld'!$A$1:$G$100,6,FALSE)</f>
        <v>6785.0940023803441</v>
      </c>
      <c r="G23" s="6">
        <f>VLOOKUP(A23,'Langfristet gæld'!$A$1:$G$100,7,FALSE)</f>
        <v>5602.2760800842989</v>
      </c>
      <c r="H23" s="6">
        <f t="shared" si="0"/>
        <v>-6999.8301282389493</v>
      </c>
      <c r="I23" s="6">
        <f t="shared" si="1"/>
        <v>-1182.8179222960453</v>
      </c>
      <c r="J23" s="9">
        <f t="shared" si="3"/>
        <v>-0.55544922511570383</v>
      </c>
      <c r="K23" s="9">
        <f t="shared" si="4"/>
        <v>-0.17432594476673272</v>
      </c>
      <c r="N23" s="3" t="s">
        <v>27</v>
      </c>
      <c r="O23" s="8">
        <f>VLOOKUP(N23,'Langfristet gæld'!$A$1:$G$100,2,FALSE)</f>
        <v>12602.106208323248</v>
      </c>
      <c r="P23" s="6">
        <f>VLOOKUP(N23,'Langfristet gæld'!$A$1:$G$100,7,FALSE)</f>
        <v>5602.2760800842989</v>
      </c>
      <c r="Q23" s="6">
        <f t="shared" si="2"/>
        <v>-6999.8301282389493</v>
      </c>
      <c r="R23" s="9"/>
    </row>
    <row r="24" spans="1:18" x14ac:dyDescent="0.3">
      <c r="A24" s="3" t="s">
        <v>28</v>
      </c>
      <c r="B24" s="8">
        <f>VLOOKUP(A24,'Langfristet gæld'!$A$1:$G$100,2,FALSE)</f>
        <v>69970.194214775242</v>
      </c>
      <c r="C24" s="6">
        <f>VLOOKUP(A24,'Langfristet gæld'!$A$1:$G$100,3,FALSE)</f>
        <v>66364.067339742032</v>
      </c>
      <c r="D24" s="6">
        <f>VLOOKUP(A24,'Langfristet gæld'!$A$1:$G$100,4,FALSE)</f>
        <v>61789.433364684446</v>
      </c>
      <c r="E24" s="6">
        <f>VLOOKUP(A24,'Langfristet gæld'!$A$1:$G$100,5,FALSE)</f>
        <v>58130.421954717516</v>
      </c>
      <c r="F24" s="6">
        <f>VLOOKUP(A24,'Langfristet gæld'!$A$1:$G$100,6,FALSE)</f>
        <v>55000.263070051718</v>
      </c>
      <c r="G24" s="6">
        <f>VLOOKUP(A24,'Langfristet gæld'!$A$1:$G$100,7,FALSE)</f>
        <v>51167.770676867098</v>
      </c>
      <c r="H24" s="6">
        <f t="shared" si="0"/>
        <v>-18802.423537908144</v>
      </c>
      <c r="I24" s="6">
        <f t="shared" si="1"/>
        <v>-3832.4923931846206</v>
      </c>
      <c r="J24" s="9">
        <f t="shared" si="3"/>
        <v>-0.26872047089355849</v>
      </c>
      <c r="K24" s="9">
        <f t="shared" si="4"/>
        <v>-6.9681346583803108E-2</v>
      </c>
      <c r="N24" s="3" t="s">
        <v>28</v>
      </c>
      <c r="O24" s="8">
        <f>VLOOKUP(N24,'Langfristet gæld'!$A$1:$G$100,2,FALSE)</f>
        <v>69970.194214775242</v>
      </c>
      <c r="P24" s="6">
        <f>VLOOKUP(N24,'Langfristet gæld'!$A$1:$G$100,7,FALSE)</f>
        <v>51167.770676867098</v>
      </c>
      <c r="Q24" s="6">
        <f t="shared" si="2"/>
        <v>-18802.423537908144</v>
      </c>
      <c r="R24" s="9"/>
    </row>
    <row r="25" spans="1:18" x14ac:dyDescent="0.3">
      <c r="A25" s="3" t="s">
        <v>29</v>
      </c>
      <c r="B25" s="8">
        <f>VLOOKUP(A25,'Langfristet gæld'!$A$1:$G$100,2,FALSE)</f>
        <v>18483.282834199799</v>
      </c>
      <c r="C25" s="6">
        <f>VLOOKUP(A25,'Langfristet gæld'!$A$1:$G$100,3,FALSE)</f>
        <v>17305.896711789435</v>
      </c>
      <c r="D25" s="6">
        <f>VLOOKUP(A25,'Langfristet gæld'!$A$1:$G$100,4,FALSE)</f>
        <v>16383.780955618817</v>
      </c>
      <c r="E25" s="6">
        <f>VLOOKUP(A25,'Langfristet gæld'!$A$1:$G$100,5,FALSE)</f>
        <v>17183.945491412211</v>
      </c>
      <c r="F25" s="6">
        <f>VLOOKUP(A25,'Langfristet gæld'!$A$1:$G$100,6,FALSE)</f>
        <v>15431.724429983011</v>
      </c>
      <c r="G25" s="6">
        <f>VLOOKUP(A25,'Langfristet gæld'!$A$1:$G$100,7,FALSE)</f>
        <v>13753.057170890468</v>
      </c>
      <c r="H25" s="6">
        <f t="shared" si="0"/>
        <v>-4730.2256633093311</v>
      </c>
      <c r="I25" s="6">
        <f t="shared" si="1"/>
        <v>-1678.6672590925427</v>
      </c>
      <c r="J25" s="9">
        <f t="shared" si="3"/>
        <v>-0.25591913004528333</v>
      </c>
      <c r="K25" s="9">
        <f t="shared" si="4"/>
        <v>-0.10878027706553536</v>
      </c>
      <c r="N25" s="3" t="s">
        <v>29</v>
      </c>
      <c r="O25" s="8">
        <f>VLOOKUP(N25,'Langfristet gæld'!$A$1:$G$100,2,FALSE)</f>
        <v>18483.282834199799</v>
      </c>
      <c r="P25" s="6">
        <f>VLOOKUP(N25,'Langfristet gæld'!$A$1:$G$100,7,FALSE)</f>
        <v>13753.057170890468</v>
      </c>
      <c r="Q25" s="6">
        <f t="shared" si="2"/>
        <v>-4730.2256633093311</v>
      </c>
      <c r="R25" s="9"/>
    </row>
    <row r="26" spans="1:18" x14ac:dyDescent="0.3">
      <c r="A26" s="3" t="s">
        <v>30</v>
      </c>
      <c r="B26" s="8">
        <f>VLOOKUP(A26,'Langfristet gæld'!$A$1:$G$100,2,FALSE)</f>
        <v>22739.246849140676</v>
      </c>
      <c r="C26" s="6">
        <f>VLOOKUP(A26,'Langfristet gæld'!$A$1:$G$100,3,FALSE)</f>
        <v>23706.053343542622</v>
      </c>
      <c r="D26" s="6">
        <f>VLOOKUP(A26,'Langfristet gæld'!$A$1:$G$100,4,FALSE)</f>
        <v>22722.156799855751</v>
      </c>
      <c r="E26" s="6">
        <f>VLOOKUP(A26,'Langfristet gæld'!$A$1:$G$100,5,FALSE)</f>
        <v>21953.118324607331</v>
      </c>
      <c r="F26" s="6">
        <f>VLOOKUP(A26,'Langfristet gæld'!$A$1:$G$100,6,FALSE)</f>
        <v>20908.411437422939</v>
      </c>
      <c r="G26" s="6">
        <f>VLOOKUP(A26,'Langfristet gæld'!$A$1:$G$100,7,FALSE)</f>
        <v>18979.771882286219</v>
      </c>
      <c r="H26" s="6">
        <f t="shared" si="0"/>
        <v>-3759.4749668544573</v>
      </c>
      <c r="I26" s="6">
        <f t="shared" si="1"/>
        <v>-1928.6395551367204</v>
      </c>
      <c r="J26" s="9">
        <f t="shared" si="3"/>
        <v>-0.16532979266182377</v>
      </c>
      <c r="K26" s="9">
        <f t="shared" si="4"/>
        <v>-9.224228062036044E-2</v>
      </c>
      <c r="N26" s="3" t="s">
        <v>30</v>
      </c>
      <c r="O26" s="8">
        <f>VLOOKUP(N26,'Langfristet gæld'!$A$1:$G$100,2,FALSE)</f>
        <v>22739.246849140676</v>
      </c>
      <c r="P26" s="6">
        <f>VLOOKUP(N26,'Langfristet gæld'!$A$1:$G$100,7,FALSE)</f>
        <v>18979.771882286219</v>
      </c>
      <c r="Q26" s="6">
        <f t="shared" si="2"/>
        <v>-3759.4749668544573</v>
      </c>
      <c r="R26" s="9"/>
    </row>
    <row r="27" spans="1:18" x14ac:dyDescent="0.3">
      <c r="A27" s="3" t="s">
        <v>31</v>
      </c>
      <c r="B27" s="8">
        <f>VLOOKUP(A27,'Langfristet gæld'!$A$1:$G$100,2,FALSE)</f>
        <v>9607.9816349206358</v>
      </c>
      <c r="C27" s="6">
        <f>VLOOKUP(A27,'Langfristet gæld'!$A$1:$G$100,3,FALSE)</f>
        <v>9085.8866003976127</v>
      </c>
      <c r="D27" s="6">
        <f>VLOOKUP(A27,'Langfristet gæld'!$A$1:$G$100,4,FALSE)</f>
        <v>9208.2197794005133</v>
      </c>
      <c r="E27" s="6">
        <f>VLOOKUP(A27,'Langfristet gæld'!$A$1:$G$100,5,FALSE)</f>
        <v>15881.895783075912</v>
      </c>
      <c r="F27" s="6">
        <f>VLOOKUP(A27,'Langfristet gæld'!$A$1:$G$100,6,FALSE)</f>
        <v>14770.433615311245</v>
      </c>
      <c r="G27" s="6">
        <f>VLOOKUP(A27,'Langfristet gæld'!$A$1:$G$100,7,FALSE)</f>
        <v>13533.139281489322</v>
      </c>
      <c r="H27" s="6">
        <f t="shared" si="0"/>
        <v>3925.1576465686867</v>
      </c>
      <c r="I27" s="6">
        <f t="shared" si="1"/>
        <v>-1237.2943338219229</v>
      </c>
      <c r="J27" s="9">
        <f t="shared" si="3"/>
        <v>0.40853092727639351</v>
      </c>
      <c r="K27" s="9">
        <f t="shared" si="4"/>
        <v>-8.3768314867840143E-2</v>
      </c>
      <c r="N27" s="3" t="s">
        <v>31</v>
      </c>
      <c r="O27" s="8">
        <f>VLOOKUP(N27,'Langfristet gæld'!$A$1:$G$100,2,FALSE)</f>
        <v>9607.9816349206358</v>
      </c>
      <c r="P27" s="6">
        <f>VLOOKUP(N27,'Langfristet gæld'!$A$1:$G$100,7,FALSE)</f>
        <v>13533.139281489322</v>
      </c>
      <c r="Q27" s="6">
        <f t="shared" si="2"/>
        <v>3925.1576465686867</v>
      </c>
      <c r="R27" s="9"/>
    </row>
    <row r="28" spans="1:18" x14ac:dyDescent="0.3">
      <c r="A28" s="3" t="s">
        <v>32</v>
      </c>
      <c r="B28" s="8">
        <f>VLOOKUP(A28,'Langfristet gæld'!$A$1:$G$100,2,FALSE)</f>
        <v>12150.501746623195</v>
      </c>
      <c r="C28" s="6">
        <f>VLOOKUP(A28,'Langfristet gæld'!$A$1:$G$100,3,FALSE)</f>
        <v>11979.194396980676</v>
      </c>
      <c r="D28" s="6">
        <f>VLOOKUP(A28,'Langfristet gæld'!$A$1:$G$100,4,FALSE)</f>
        <v>9895.7184696271124</v>
      </c>
      <c r="E28" s="6">
        <f>VLOOKUP(A28,'Langfristet gæld'!$A$1:$G$100,5,FALSE)</f>
        <v>8755.8921759582518</v>
      </c>
      <c r="F28" s="6">
        <f>VLOOKUP(A28,'Langfristet gæld'!$A$1:$G$100,6,FALSE)</f>
        <v>8205.0910035548259</v>
      </c>
      <c r="G28" s="6">
        <f>VLOOKUP(A28,'Langfristet gæld'!$A$1:$G$100,7,FALSE)</f>
        <v>7886.70218549527</v>
      </c>
      <c r="H28" s="6">
        <f t="shared" si="0"/>
        <v>-4263.7995611279248</v>
      </c>
      <c r="I28" s="6">
        <f t="shared" si="1"/>
        <v>-318.38881805955589</v>
      </c>
      <c r="J28" s="9">
        <f t="shared" si="3"/>
        <v>-0.35091551361760825</v>
      </c>
      <c r="K28" s="9">
        <f t="shared" si="4"/>
        <v>-3.8803813135237022E-2</v>
      </c>
      <c r="N28" s="3" t="s">
        <v>32</v>
      </c>
      <c r="O28" s="8">
        <f>VLOOKUP(N28,'Langfristet gæld'!$A$1:$G$100,2,FALSE)</f>
        <v>12150.501746623195</v>
      </c>
      <c r="P28" s="6">
        <f>VLOOKUP(N28,'Langfristet gæld'!$A$1:$G$100,7,FALSE)</f>
        <v>7886.70218549527</v>
      </c>
      <c r="Q28" s="6">
        <f t="shared" si="2"/>
        <v>-4263.7995611279248</v>
      </c>
      <c r="R28" s="9"/>
    </row>
    <row r="29" spans="1:18" x14ac:dyDescent="0.3">
      <c r="A29" s="3" t="s">
        <v>33</v>
      </c>
      <c r="B29" s="8">
        <f>VLOOKUP(A29,'Langfristet gæld'!$A$1:$G$100,2,FALSE)</f>
        <v>17912.677128065177</v>
      </c>
      <c r="C29" s="6">
        <f>VLOOKUP(A29,'Langfristet gæld'!$A$1:$G$100,3,FALSE)</f>
        <v>15019.469811396953</v>
      </c>
      <c r="D29" s="6">
        <f>VLOOKUP(A29,'Langfristet gæld'!$A$1:$G$100,4,FALSE)</f>
        <v>15772.493739403435</v>
      </c>
      <c r="E29" s="6">
        <f>VLOOKUP(A29,'Langfristet gæld'!$A$1:$G$100,5,FALSE)</f>
        <v>16068.089839184231</v>
      </c>
      <c r="F29" s="6">
        <f>VLOOKUP(A29,'Langfristet gæld'!$A$1:$G$100,6,FALSE)</f>
        <v>15283.854020979021</v>
      </c>
      <c r="G29" s="6">
        <f>VLOOKUP(A29,'Langfristet gæld'!$A$1:$G$100,7,FALSE)</f>
        <v>13148.497278535931</v>
      </c>
      <c r="H29" s="6">
        <f t="shared" si="0"/>
        <v>-4764.179849529246</v>
      </c>
      <c r="I29" s="6">
        <f t="shared" si="1"/>
        <v>-2135.3567424430894</v>
      </c>
      <c r="J29" s="9">
        <f t="shared" si="3"/>
        <v>-0.26596693590065534</v>
      </c>
      <c r="K29" s="9">
        <f t="shared" si="4"/>
        <v>-0.13971323852688219</v>
      </c>
      <c r="N29" s="3" t="s">
        <v>33</v>
      </c>
      <c r="O29" s="8">
        <f>VLOOKUP(N29,'Langfristet gæld'!$A$1:$G$100,2,FALSE)</f>
        <v>17912.677128065177</v>
      </c>
      <c r="P29" s="6">
        <f>VLOOKUP(N29,'Langfristet gæld'!$A$1:$G$100,7,FALSE)</f>
        <v>13148.497278535931</v>
      </c>
      <c r="Q29" s="6">
        <f t="shared" si="2"/>
        <v>-4764.179849529246</v>
      </c>
      <c r="R29" s="9"/>
    </row>
    <row r="30" spans="1:18" x14ac:dyDescent="0.3">
      <c r="A30" s="3" t="s">
        <v>34</v>
      </c>
      <c r="B30" s="8">
        <f>VLOOKUP(A30,'Langfristet gæld'!$A$1:$G$100,2,FALSE)</f>
        <v>8229.5369668911335</v>
      </c>
      <c r="C30" s="6">
        <f>VLOOKUP(A30,'Langfristet gæld'!$A$1:$G$100,3,FALSE)</f>
        <v>10448.324209128861</v>
      </c>
      <c r="D30" s="6">
        <f>VLOOKUP(A30,'Langfristet gæld'!$A$1:$G$100,4,FALSE)</f>
        <v>11535.337081973423</v>
      </c>
      <c r="E30" s="6">
        <f>VLOOKUP(A30,'Langfristet gæld'!$A$1:$G$100,5,FALSE)</f>
        <v>13022.200639446512</v>
      </c>
      <c r="F30" s="6">
        <f>VLOOKUP(A30,'Langfristet gæld'!$A$1:$G$100,6,FALSE)</f>
        <v>12354.487635589967</v>
      </c>
      <c r="G30" s="6">
        <f>VLOOKUP(A30,'Langfristet gæld'!$A$1:$G$100,7,FALSE)</f>
        <v>11252.883685591933</v>
      </c>
      <c r="H30" s="6">
        <f t="shared" si="0"/>
        <v>3023.3467187007991</v>
      </c>
      <c r="I30" s="6">
        <f t="shared" si="1"/>
        <v>-1101.6039499980343</v>
      </c>
      <c r="J30" s="9">
        <f t="shared" si="3"/>
        <v>0.36737750020010257</v>
      </c>
      <c r="K30" s="9">
        <f t="shared" si="4"/>
        <v>-8.916629993012487E-2</v>
      </c>
      <c r="N30" s="3" t="s">
        <v>34</v>
      </c>
      <c r="O30" s="8">
        <f>VLOOKUP(N30,'Langfristet gæld'!$A$1:$G$100,2,FALSE)</f>
        <v>8229.5369668911335</v>
      </c>
      <c r="P30" s="6">
        <f>VLOOKUP(N30,'Langfristet gæld'!$A$1:$G$100,7,FALSE)</f>
        <v>11252.883685591933</v>
      </c>
      <c r="Q30" s="6">
        <f t="shared" si="2"/>
        <v>3023.3467187007991</v>
      </c>
      <c r="R30" s="9"/>
    </row>
    <row r="31" spans="1:18" x14ac:dyDescent="0.3">
      <c r="A31" s="3" t="s">
        <v>35</v>
      </c>
      <c r="B31" s="8">
        <f>VLOOKUP(A31,'Langfristet gæld'!$A$1:$G$100,2,FALSE)</f>
        <v>8880.6180187010359</v>
      </c>
      <c r="C31" s="6">
        <f>VLOOKUP(A31,'Langfristet gæld'!$A$1:$G$100,3,FALSE)</f>
        <v>8810.7070931849776</v>
      </c>
      <c r="D31" s="6">
        <f>VLOOKUP(A31,'Langfristet gæld'!$A$1:$G$100,4,FALSE)</f>
        <v>8747.2849483918853</v>
      </c>
      <c r="E31" s="6">
        <f>VLOOKUP(A31,'Langfristet gæld'!$A$1:$G$100,5,FALSE)</f>
        <v>8711.8118580290866</v>
      </c>
      <c r="F31" s="6">
        <f>VLOOKUP(A31,'Langfristet gæld'!$A$1:$G$100,6,FALSE)</f>
        <v>10001.594312990812</v>
      </c>
      <c r="G31" s="6">
        <f>VLOOKUP(A31,'Langfristet gæld'!$A$1:$G$100,7,FALSE)</f>
        <v>10240.116865320475</v>
      </c>
      <c r="H31" s="6">
        <f t="shared" si="0"/>
        <v>1359.4988466194391</v>
      </c>
      <c r="I31" s="6">
        <f t="shared" si="1"/>
        <v>238.52255232966309</v>
      </c>
      <c r="J31" s="9">
        <f t="shared" si="3"/>
        <v>0.15308606267678343</v>
      </c>
      <c r="K31" s="9">
        <f t="shared" si="4"/>
        <v>2.3848453043116568E-2</v>
      </c>
      <c r="N31" s="3" t="s">
        <v>35</v>
      </c>
      <c r="O31" s="8">
        <f>VLOOKUP(N31,'Langfristet gæld'!$A$1:$G$100,2,FALSE)</f>
        <v>8880.6180187010359</v>
      </c>
      <c r="P31" s="6">
        <f>VLOOKUP(N31,'Langfristet gæld'!$A$1:$G$100,7,FALSE)</f>
        <v>10240.116865320475</v>
      </c>
      <c r="Q31" s="6">
        <f t="shared" si="2"/>
        <v>1359.4988466194391</v>
      </c>
      <c r="R31" s="9"/>
    </row>
    <row r="32" spans="1:18" x14ac:dyDescent="0.3">
      <c r="A32" s="3" t="s">
        <v>36</v>
      </c>
      <c r="B32" s="8">
        <f>VLOOKUP(A32,'Langfristet gæld'!$A$1:$G$100,2,FALSE)</f>
        <v>11396.891475630518</v>
      </c>
      <c r="C32" s="6">
        <f>VLOOKUP(A32,'Langfristet gæld'!$A$1:$G$100,3,FALSE)</f>
        <v>10527.591089771338</v>
      </c>
      <c r="D32" s="6">
        <f>VLOOKUP(A32,'Langfristet gæld'!$A$1:$G$100,4,FALSE)</f>
        <v>9582.6319071598809</v>
      </c>
      <c r="E32" s="6">
        <f>VLOOKUP(A32,'Langfristet gæld'!$A$1:$G$100,5,FALSE)</f>
        <v>8944.1873382288086</v>
      </c>
      <c r="F32" s="6">
        <f>VLOOKUP(A32,'Langfristet gæld'!$A$1:$G$100,6,FALSE)</f>
        <v>8149.1290720262987</v>
      </c>
      <c r="G32" s="6">
        <f>VLOOKUP(A32,'Langfristet gæld'!$A$1:$G$100,7,FALSE)</f>
        <v>7489.5417590539537</v>
      </c>
      <c r="H32" s="6">
        <f t="shared" si="0"/>
        <v>-3907.3497165765648</v>
      </c>
      <c r="I32" s="6">
        <f t="shared" si="1"/>
        <v>-659.58731297234499</v>
      </c>
      <c r="J32" s="9">
        <f t="shared" si="3"/>
        <v>-0.34284346086224321</v>
      </c>
      <c r="K32" s="9">
        <f t="shared" si="4"/>
        <v>-8.0939608041861233E-2</v>
      </c>
      <c r="N32" s="3" t="s">
        <v>36</v>
      </c>
      <c r="O32" s="8">
        <f>VLOOKUP(N32,'Langfristet gæld'!$A$1:$G$100,2,FALSE)</f>
        <v>11396.891475630518</v>
      </c>
      <c r="P32" s="6">
        <f>VLOOKUP(N32,'Langfristet gæld'!$A$1:$G$100,7,FALSE)</f>
        <v>7489.5417590539537</v>
      </c>
      <c r="Q32" s="6">
        <f t="shared" si="2"/>
        <v>-3907.3497165765648</v>
      </c>
      <c r="R32" s="9"/>
    </row>
    <row r="33" spans="1:18" x14ac:dyDescent="0.3">
      <c r="A33" s="3" t="s">
        <v>37</v>
      </c>
      <c r="B33" s="8">
        <f>VLOOKUP(A33,'Langfristet gæld'!$A$1:$G$100,2,FALSE)</f>
        <v>16195.801041073606</v>
      </c>
      <c r="C33" s="6">
        <f>VLOOKUP(A33,'Langfristet gæld'!$A$1:$G$100,3,FALSE)</f>
        <v>15570.841764153081</v>
      </c>
      <c r="D33" s="6">
        <f>VLOOKUP(A33,'Langfristet gæld'!$A$1:$G$100,4,FALSE)</f>
        <v>15169.68110544804</v>
      </c>
      <c r="E33" s="6">
        <f>VLOOKUP(A33,'Langfristet gæld'!$A$1:$G$100,5,FALSE)</f>
        <v>14198.183538060081</v>
      </c>
      <c r="F33" s="6">
        <f>VLOOKUP(A33,'Langfristet gæld'!$A$1:$G$100,6,FALSE)</f>
        <v>13915.431499171074</v>
      </c>
      <c r="G33" s="6">
        <f>VLOOKUP(A33,'Langfristet gæld'!$A$1:$G$100,7,FALSE)</f>
        <v>13585.550795784997</v>
      </c>
      <c r="H33" s="6">
        <f t="shared" si="0"/>
        <v>-2610.2502452886092</v>
      </c>
      <c r="I33" s="6">
        <f t="shared" si="1"/>
        <v>-329.88070338607758</v>
      </c>
      <c r="J33" s="9">
        <f t="shared" si="3"/>
        <v>-0.16116833237632672</v>
      </c>
      <c r="K33" s="9">
        <f t="shared" si="4"/>
        <v>-2.3706106663363487E-2</v>
      </c>
      <c r="N33" s="3" t="s">
        <v>37</v>
      </c>
      <c r="O33" s="8">
        <f>VLOOKUP(N33,'Langfristet gæld'!$A$1:$G$100,2,FALSE)</f>
        <v>16195.801041073606</v>
      </c>
      <c r="P33" s="6">
        <f>VLOOKUP(N33,'Langfristet gæld'!$A$1:$G$100,7,FALSE)</f>
        <v>13585.550795784997</v>
      </c>
      <c r="Q33" s="6">
        <f t="shared" si="2"/>
        <v>-2610.2502452886092</v>
      </c>
      <c r="R33" s="9"/>
    </row>
    <row r="34" spans="1:18" x14ac:dyDescent="0.3">
      <c r="A34" s="3" t="s">
        <v>38</v>
      </c>
      <c r="B34" s="8">
        <f>VLOOKUP(A34,'Langfristet gæld'!$A$1:$G$100,2,FALSE)</f>
        <v>15424.658325346963</v>
      </c>
      <c r="C34" s="6">
        <f>VLOOKUP(A34,'Langfristet gæld'!$A$1:$G$100,3,FALSE)</f>
        <v>14341.000034936937</v>
      </c>
      <c r="D34" s="6">
        <f>VLOOKUP(A34,'Langfristet gæld'!$A$1:$G$100,4,FALSE)</f>
        <v>15411.385356250903</v>
      </c>
      <c r="E34" s="6">
        <f>VLOOKUP(A34,'Langfristet gæld'!$A$1:$G$100,5,FALSE)</f>
        <v>13951.129348826114</v>
      </c>
      <c r="F34" s="6">
        <f>VLOOKUP(A34,'Langfristet gæld'!$A$1:$G$100,6,FALSE)</f>
        <v>12735.710211529364</v>
      </c>
      <c r="G34" s="6">
        <f>VLOOKUP(A34,'Langfristet gæld'!$A$1:$G$100,7,FALSE)</f>
        <v>11365.942635295693</v>
      </c>
      <c r="H34" s="6">
        <f t="shared" si="0"/>
        <v>-4058.7156900512709</v>
      </c>
      <c r="I34" s="6">
        <f t="shared" si="1"/>
        <v>-1369.7675762336712</v>
      </c>
      <c r="J34" s="9">
        <f t="shared" si="3"/>
        <v>-0.26313164314192183</v>
      </c>
      <c r="K34" s="9">
        <f t="shared" si="4"/>
        <v>-0.1075532933368451</v>
      </c>
      <c r="N34" s="3" t="s">
        <v>38</v>
      </c>
      <c r="O34" s="8">
        <f>VLOOKUP(N34,'Langfristet gæld'!$A$1:$G$100,2,FALSE)</f>
        <v>15424.658325346963</v>
      </c>
      <c r="P34" s="6">
        <f>VLOOKUP(N34,'Langfristet gæld'!$A$1:$G$100,7,FALSE)</f>
        <v>11365.942635295693</v>
      </c>
      <c r="Q34" s="6">
        <f t="shared" si="2"/>
        <v>-4058.7156900512709</v>
      </c>
      <c r="R34" s="9"/>
    </row>
    <row r="35" spans="1:18" x14ac:dyDescent="0.3">
      <c r="A35" s="3" t="s">
        <v>39</v>
      </c>
      <c r="B35" s="8">
        <f>VLOOKUP(A35,'Langfristet gæld'!$A$1:$G$100,2,FALSE)</f>
        <v>11593.441640697949</v>
      </c>
      <c r="C35" s="6">
        <f>VLOOKUP(A35,'Langfristet gæld'!$A$1:$G$100,3,FALSE)</f>
        <v>11697.982984337092</v>
      </c>
      <c r="D35" s="6">
        <f>VLOOKUP(A35,'Langfristet gæld'!$A$1:$G$100,4,FALSE)</f>
        <v>11541.896737993689</v>
      </c>
      <c r="E35" s="6">
        <f>VLOOKUP(A35,'Langfristet gæld'!$A$1:$G$100,5,FALSE)</f>
        <v>11690.108862764071</v>
      </c>
      <c r="F35" s="6">
        <f>VLOOKUP(A35,'Langfristet gæld'!$A$1:$G$100,6,FALSE)</f>
        <v>10151.124073649629</v>
      </c>
      <c r="G35" s="6">
        <f>VLOOKUP(A35,'Langfristet gæld'!$A$1:$G$100,7,FALSE)</f>
        <v>7835.3884160220932</v>
      </c>
      <c r="H35" s="6">
        <f t="shared" si="0"/>
        <v>-3758.0532246758557</v>
      </c>
      <c r="I35" s="6">
        <f t="shared" si="1"/>
        <v>-2315.7356576275361</v>
      </c>
      <c r="J35" s="9">
        <f t="shared" si="3"/>
        <v>-0.32415337404929684</v>
      </c>
      <c r="K35" s="9">
        <f t="shared" si="4"/>
        <v>-0.22812603223309441</v>
      </c>
      <c r="N35" s="3" t="s">
        <v>39</v>
      </c>
      <c r="O35" s="8">
        <f>VLOOKUP(N35,'Langfristet gæld'!$A$1:$G$100,2,FALSE)</f>
        <v>11593.441640697949</v>
      </c>
      <c r="P35" s="6">
        <f>VLOOKUP(N35,'Langfristet gæld'!$A$1:$G$100,7,FALSE)</f>
        <v>7835.3884160220932</v>
      </c>
      <c r="Q35" s="6">
        <f t="shared" si="2"/>
        <v>-3758.0532246758557</v>
      </c>
      <c r="R35" s="9"/>
    </row>
    <row r="36" spans="1:18" x14ac:dyDescent="0.3">
      <c r="A36" s="3" t="s">
        <v>40</v>
      </c>
      <c r="B36" s="8">
        <f>VLOOKUP(A36,'Langfristet gæld'!$A$1:$G$100,2,FALSE)</f>
        <v>7409.6883238769688</v>
      </c>
      <c r="C36" s="6">
        <f>VLOOKUP(A36,'Langfristet gæld'!$A$1:$G$100,3,FALSE)</f>
        <v>6682.2444313692513</v>
      </c>
      <c r="D36" s="6">
        <f>VLOOKUP(A36,'Langfristet gæld'!$A$1:$G$100,4,FALSE)</f>
        <v>5815.6870439064287</v>
      </c>
      <c r="E36" s="6">
        <f>VLOOKUP(A36,'Langfristet gæld'!$A$1:$G$100,5,FALSE)</f>
        <v>4964.9198095935553</v>
      </c>
      <c r="F36" s="6">
        <f>VLOOKUP(A36,'Langfristet gæld'!$A$1:$G$100,6,FALSE)</f>
        <v>4281.4930454471942</v>
      </c>
      <c r="G36" s="6">
        <f>VLOOKUP(A36,'Langfristet gæld'!$A$1:$G$100,7,FALSE)</f>
        <v>3712.5399361022364</v>
      </c>
      <c r="H36" s="6">
        <f t="shared" si="0"/>
        <v>-3697.1483877747323</v>
      </c>
      <c r="I36" s="6">
        <f t="shared" si="1"/>
        <v>-568.95310934495774</v>
      </c>
      <c r="J36" s="9">
        <f t="shared" si="3"/>
        <v>-0.49896139030045933</v>
      </c>
      <c r="K36" s="9">
        <f t="shared" si="4"/>
        <v>-0.13288661298888824</v>
      </c>
      <c r="N36" s="3" t="s">
        <v>40</v>
      </c>
      <c r="O36" s="8">
        <f>VLOOKUP(N36,'Langfristet gæld'!$A$1:$G$100,2,FALSE)</f>
        <v>7409.6883238769688</v>
      </c>
      <c r="P36" s="6">
        <f>VLOOKUP(N36,'Langfristet gæld'!$A$1:$G$100,7,FALSE)</f>
        <v>3712.5399361022364</v>
      </c>
      <c r="Q36" s="6">
        <f t="shared" si="2"/>
        <v>-3697.1483877747323</v>
      </c>
      <c r="R36" s="9"/>
    </row>
    <row r="37" spans="1:18" x14ac:dyDescent="0.3">
      <c r="A37" s="3" t="s">
        <v>41</v>
      </c>
      <c r="B37" s="8">
        <f>VLOOKUP(A37,'Langfristet gæld'!$A$1:$G$100,2,FALSE)</f>
        <v>7679.4363849317688</v>
      </c>
      <c r="C37" s="6">
        <f>VLOOKUP(A37,'Langfristet gæld'!$A$1:$G$100,3,FALSE)</f>
        <v>6844.9734937165304</v>
      </c>
      <c r="D37" s="6">
        <f>VLOOKUP(A37,'Langfristet gæld'!$A$1:$G$100,4,FALSE)</f>
        <v>6131.5836822310212</v>
      </c>
      <c r="E37" s="6">
        <f>VLOOKUP(A37,'Langfristet gæld'!$A$1:$G$100,5,FALSE)</f>
        <v>6010.9269991788724</v>
      </c>
      <c r="F37" s="6">
        <f>VLOOKUP(A37,'Langfristet gæld'!$A$1:$G$100,6,FALSE)</f>
        <v>4966.5739820200943</v>
      </c>
      <c r="G37" s="6">
        <f>VLOOKUP(A37,'Langfristet gæld'!$A$1:$G$100,7,FALSE)</f>
        <v>4925.0452245497208</v>
      </c>
      <c r="H37" s="6">
        <f t="shared" si="0"/>
        <v>-2754.3911603820479</v>
      </c>
      <c r="I37" s="6">
        <f t="shared" si="1"/>
        <v>-41.528757470373421</v>
      </c>
      <c r="J37" s="9">
        <f t="shared" si="3"/>
        <v>-0.35867100426622267</v>
      </c>
      <c r="K37" s="9">
        <f t="shared" si="4"/>
        <v>-8.3616508322870275E-3</v>
      </c>
      <c r="N37" s="3" t="s">
        <v>41</v>
      </c>
      <c r="O37" s="8">
        <f>VLOOKUP(N37,'Langfristet gæld'!$A$1:$G$100,2,FALSE)</f>
        <v>7679.4363849317688</v>
      </c>
      <c r="P37" s="6">
        <f>VLOOKUP(N37,'Langfristet gæld'!$A$1:$G$100,7,FALSE)</f>
        <v>4925.0452245497208</v>
      </c>
      <c r="Q37" s="6">
        <f t="shared" si="2"/>
        <v>-2754.3911603820479</v>
      </c>
      <c r="R37" s="9"/>
    </row>
    <row r="38" spans="1:18" x14ac:dyDescent="0.3">
      <c r="A38" s="3" t="s">
        <v>42</v>
      </c>
      <c r="B38" s="8">
        <f>VLOOKUP(A38,'Langfristet gæld'!$A$1:$G$100,2,FALSE)</f>
        <v>25281.132707863679</v>
      </c>
      <c r="C38" s="6">
        <f>VLOOKUP(A38,'Langfristet gæld'!$A$1:$G$100,3,FALSE)</f>
        <v>23473.37423312883</v>
      </c>
      <c r="D38" s="6">
        <f>VLOOKUP(A38,'Langfristet gæld'!$A$1:$G$100,4,FALSE)</f>
        <v>21707.611557034539</v>
      </c>
      <c r="E38" s="6">
        <f>VLOOKUP(A38,'Langfristet gæld'!$A$1:$G$100,5,FALSE)</f>
        <v>19909.957295135457</v>
      </c>
      <c r="F38" s="6">
        <f>VLOOKUP(A38,'Langfristet gæld'!$A$1:$G$100,6,FALSE)</f>
        <v>18120.828205560232</v>
      </c>
      <c r="G38" s="6">
        <f>VLOOKUP(A38,'Langfristet gæld'!$A$1:$G$100,7,FALSE)</f>
        <v>17892.217392039784</v>
      </c>
      <c r="H38" s="6">
        <f t="shared" si="0"/>
        <v>-7388.9153158238951</v>
      </c>
      <c r="I38" s="6">
        <f t="shared" si="1"/>
        <v>-228.61081352044857</v>
      </c>
      <c r="J38" s="9">
        <f t="shared" si="3"/>
        <v>-0.29226994696822178</v>
      </c>
      <c r="K38" s="9">
        <f t="shared" si="4"/>
        <v>-1.2615914180473338E-2</v>
      </c>
      <c r="N38" s="3" t="s">
        <v>42</v>
      </c>
      <c r="O38" s="8">
        <f>VLOOKUP(N38,'Langfristet gæld'!$A$1:$G$100,2,FALSE)</f>
        <v>25281.132707863679</v>
      </c>
      <c r="P38" s="6">
        <f>VLOOKUP(N38,'Langfristet gæld'!$A$1:$G$100,7,FALSE)</f>
        <v>17892.217392039784</v>
      </c>
      <c r="Q38" s="6">
        <f t="shared" si="2"/>
        <v>-7388.9153158238951</v>
      </c>
      <c r="R38" s="9"/>
    </row>
    <row r="39" spans="1:18" x14ac:dyDescent="0.3">
      <c r="A39" s="3" t="s">
        <v>43</v>
      </c>
      <c r="B39" s="8">
        <f>VLOOKUP(A39,'Langfristet gæld'!$A$1:$G$100,2,FALSE)</f>
        <v>17611.726085686871</v>
      </c>
      <c r="C39" s="6">
        <f>VLOOKUP(A39,'Langfristet gæld'!$A$1:$G$100,3,FALSE)</f>
        <v>15875.021233347066</v>
      </c>
      <c r="D39" s="6">
        <f>VLOOKUP(A39,'Langfristet gæld'!$A$1:$G$100,4,FALSE)</f>
        <v>15047.553409969054</v>
      </c>
      <c r="E39" s="6">
        <f>VLOOKUP(A39,'Langfristet gæld'!$A$1:$G$100,5,FALSE)</f>
        <v>13779.196427848748</v>
      </c>
      <c r="F39" s="6">
        <f>VLOOKUP(A39,'Langfristet gæld'!$A$1:$G$100,6,FALSE)</f>
        <v>12612.718915290643</v>
      </c>
      <c r="G39" s="6">
        <f>VLOOKUP(A39,'Langfristet gæld'!$A$1:$G$100,7,FALSE)</f>
        <v>11164.980202375715</v>
      </c>
      <c r="H39" s="6">
        <f t="shared" si="0"/>
        <v>-6446.7458833111559</v>
      </c>
      <c r="I39" s="6">
        <f t="shared" si="1"/>
        <v>-1447.7387129149283</v>
      </c>
      <c r="J39" s="9">
        <f t="shared" si="3"/>
        <v>-0.36604849813956936</v>
      </c>
      <c r="K39" s="9">
        <f t="shared" si="4"/>
        <v>-0.11478403052016062</v>
      </c>
      <c r="N39" s="3" t="s">
        <v>43</v>
      </c>
      <c r="O39" s="8">
        <f>VLOOKUP(N39,'Langfristet gæld'!$A$1:$G$100,2,FALSE)</f>
        <v>17611.726085686871</v>
      </c>
      <c r="P39" s="6">
        <f>VLOOKUP(N39,'Langfristet gæld'!$A$1:$G$100,7,FALSE)</f>
        <v>11164.980202375715</v>
      </c>
      <c r="Q39" s="6">
        <f t="shared" si="2"/>
        <v>-6446.7458833111559</v>
      </c>
      <c r="R39" s="9"/>
    </row>
    <row r="40" spans="1:18" x14ac:dyDescent="0.3">
      <c r="A40" s="3" t="s">
        <v>44</v>
      </c>
      <c r="B40" s="8">
        <f>VLOOKUP(A40,'Langfristet gæld'!$A$1:$G$100,2,FALSE)</f>
        <v>6789.4923175284102</v>
      </c>
      <c r="C40" s="6">
        <f>VLOOKUP(A40,'Langfristet gæld'!$A$1:$G$100,3,FALSE)</f>
        <v>5631.3068144227582</v>
      </c>
      <c r="D40" s="6">
        <f>VLOOKUP(A40,'Langfristet gæld'!$A$1:$G$100,4,FALSE)</f>
        <v>4426.0651934527605</v>
      </c>
      <c r="E40" s="6">
        <f>VLOOKUP(A40,'Langfristet gæld'!$A$1:$G$100,5,FALSE)</f>
        <v>3315.2741725144379</v>
      </c>
      <c r="F40" s="6">
        <f>VLOOKUP(A40,'Langfristet gæld'!$A$1:$G$100,6,FALSE)</f>
        <v>3087.8774712595887</v>
      </c>
      <c r="G40" s="6">
        <f>VLOOKUP(A40,'Langfristet gæld'!$A$1:$G$100,7,FALSE)</f>
        <v>2791.2999958293362</v>
      </c>
      <c r="H40" s="6">
        <f t="shared" si="0"/>
        <v>-3998.192321699074</v>
      </c>
      <c r="I40" s="6">
        <f t="shared" si="1"/>
        <v>-296.57747543025243</v>
      </c>
      <c r="J40" s="9">
        <f t="shared" si="3"/>
        <v>-0.58887942348457389</v>
      </c>
      <c r="K40" s="9">
        <f t="shared" si="4"/>
        <v>-9.604573957051292E-2</v>
      </c>
      <c r="N40" s="3" t="s">
        <v>44</v>
      </c>
      <c r="O40" s="8">
        <f>VLOOKUP(N40,'Langfristet gæld'!$A$1:$G$100,2,FALSE)</f>
        <v>6789.4923175284102</v>
      </c>
      <c r="P40" s="6">
        <f>VLOOKUP(N40,'Langfristet gæld'!$A$1:$G$100,7,FALSE)</f>
        <v>2791.2999958293362</v>
      </c>
      <c r="Q40" s="6">
        <f t="shared" si="2"/>
        <v>-3998.192321699074</v>
      </c>
      <c r="R40" s="9"/>
    </row>
    <row r="41" spans="1:18" x14ac:dyDescent="0.3">
      <c r="A41" s="3" t="s">
        <v>45</v>
      </c>
      <c r="B41" s="8">
        <f>VLOOKUP(A41,'Langfristet gæld'!$A$1:$G$100,2,FALSE)</f>
        <v>28311.096376328969</v>
      </c>
      <c r="C41" s="6">
        <f>VLOOKUP(A41,'Langfristet gæld'!$A$1:$G$100,3,FALSE)</f>
        <v>28649.165282868325</v>
      </c>
      <c r="D41" s="6">
        <f>VLOOKUP(A41,'Langfristet gæld'!$A$1:$G$100,4,FALSE)</f>
        <v>25804.398782892025</v>
      </c>
      <c r="E41" s="6">
        <f>VLOOKUP(A41,'Langfristet gæld'!$A$1:$G$100,5,FALSE)</f>
        <v>23010.823803996769</v>
      </c>
      <c r="F41" s="6">
        <f>VLOOKUP(A41,'Langfristet gæld'!$A$1:$G$100,6,FALSE)</f>
        <v>22641.573794795768</v>
      </c>
      <c r="G41" s="6">
        <f>VLOOKUP(A41,'Langfristet gæld'!$A$1:$G$100,7,FALSE)</f>
        <v>20018.970752342149</v>
      </c>
      <c r="H41" s="6">
        <f t="shared" si="0"/>
        <v>-8292.1256239868198</v>
      </c>
      <c r="I41" s="6">
        <f t="shared" si="1"/>
        <v>-2622.6030424536184</v>
      </c>
      <c r="J41" s="9">
        <f t="shared" si="3"/>
        <v>-0.29289312973834181</v>
      </c>
      <c r="K41" s="9">
        <f t="shared" si="4"/>
        <v>-0.11583130511256384</v>
      </c>
      <c r="N41" s="3" t="s">
        <v>45</v>
      </c>
      <c r="O41" s="8">
        <f>VLOOKUP(N41,'Langfristet gæld'!$A$1:$G$100,2,FALSE)</f>
        <v>28311.096376328969</v>
      </c>
      <c r="P41" s="6">
        <f>VLOOKUP(N41,'Langfristet gæld'!$A$1:$G$100,7,FALSE)</f>
        <v>20018.970752342149</v>
      </c>
      <c r="Q41" s="6">
        <f t="shared" si="2"/>
        <v>-8292.1256239868198</v>
      </c>
      <c r="R41" s="9"/>
    </row>
    <row r="42" spans="1:18" x14ac:dyDescent="0.3">
      <c r="A42" s="3" t="s">
        <v>46</v>
      </c>
      <c r="B42" s="8">
        <f>VLOOKUP(A42,'Langfristet gæld'!$A$1:$G$100,2,FALSE)</f>
        <v>12188.096620622498</v>
      </c>
      <c r="C42" s="6">
        <f>VLOOKUP(A42,'Langfristet gæld'!$A$1:$G$100,3,FALSE)</f>
        <v>10164.873975250892</v>
      </c>
      <c r="D42" s="6">
        <f>VLOOKUP(A42,'Langfristet gæld'!$A$1:$G$100,4,FALSE)</f>
        <v>8637.8996049979942</v>
      </c>
      <c r="E42" s="6">
        <f>VLOOKUP(A42,'Langfristet gæld'!$A$1:$G$100,5,FALSE)</f>
        <v>7386.3135686218975</v>
      </c>
      <c r="F42" s="6">
        <f>VLOOKUP(A42,'Langfristet gæld'!$A$1:$G$100,6,FALSE)</f>
        <v>6598.2907002768115</v>
      </c>
      <c r="G42" s="6">
        <f>VLOOKUP(A42,'Langfristet gæld'!$A$1:$G$100,7,FALSE)</f>
        <v>5819.8396017049654</v>
      </c>
      <c r="H42" s="6">
        <f t="shared" si="0"/>
        <v>-6368.2570189175331</v>
      </c>
      <c r="I42" s="6">
        <f t="shared" si="1"/>
        <v>-778.45109857184616</v>
      </c>
      <c r="J42" s="9">
        <f t="shared" ref="J42:J66" si="5">(G42-B42)/B42</f>
        <v>-0.52249807473156373</v>
      </c>
      <c r="K42" s="9">
        <f t="shared" ref="K42:K66" si="6">(G42-F42)/F42</f>
        <v>-0.11797769057661987</v>
      </c>
      <c r="N42" s="3" t="s">
        <v>46</v>
      </c>
      <c r="O42" s="8">
        <f>VLOOKUP(N42,'Langfristet gæld'!$A$1:$G$100,2,FALSE)</f>
        <v>12188.096620622498</v>
      </c>
      <c r="P42" s="6">
        <f>VLOOKUP(N42,'Langfristet gæld'!$A$1:$G$100,7,FALSE)</f>
        <v>5819.8396017049654</v>
      </c>
      <c r="Q42" s="6">
        <f t="shared" si="2"/>
        <v>-6368.2570189175331</v>
      </c>
      <c r="R42" s="9"/>
    </row>
    <row r="43" spans="1:18" x14ac:dyDescent="0.3">
      <c r="A43" s="3" t="s">
        <v>47</v>
      </c>
      <c r="B43" s="8">
        <f>VLOOKUP(A43,'Langfristet gæld'!$A$1:$G$100,2,FALSE)</f>
        <v>18503.505786228474</v>
      </c>
      <c r="C43" s="6">
        <f>VLOOKUP(A43,'Langfristet gæld'!$A$1:$G$100,3,FALSE)</f>
        <v>18257.489249110426</v>
      </c>
      <c r="D43" s="6">
        <f>VLOOKUP(A43,'Langfristet gæld'!$A$1:$G$100,4,FALSE)</f>
        <v>17614.169384796729</v>
      </c>
      <c r="E43" s="6">
        <f>VLOOKUP(A43,'Langfristet gæld'!$A$1:$G$100,5,FALSE)</f>
        <v>18044.149516945254</v>
      </c>
      <c r="F43" s="6">
        <f>VLOOKUP(A43,'Langfristet gæld'!$A$1:$G$100,6,FALSE)</f>
        <v>15177.823708301006</v>
      </c>
      <c r="G43" s="6">
        <f>VLOOKUP(A43,'Langfristet gæld'!$A$1:$G$100,7,FALSE)</f>
        <v>21381.049143428787</v>
      </c>
      <c r="H43" s="6">
        <f t="shared" si="0"/>
        <v>2877.543357200313</v>
      </c>
      <c r="I43" s="6">
        <f t="shared" si="1"/>
        <v>6203.2254351277807</v>
      </c>
      <c r="J43" s="9">
        <f t="shared" si="5"/>
        <v>0.15551341407648112</v>
      </c>
      <c r="K43" s="9">
        <f t="shared" si="6"/>
        <v>0.40870322085340421</v>
      </c>
      <c r="N43" s="3" t="s">
        <v>47</v>
      </c>
      <c r="O43" s="8">
        <f>VLOOKUP(N43,'Langfristet gæld'!$A$1:$G$100,2,FALSE)</f>
        <v>18503.505786228474</v>
      </c>
      <c r="P43" s="6">
        <f>VLOOKUP(N43,'Langfristet gæld'!$A$1:$G$100,7,FALSE)</f>
        <v>21381.049143428787</v>
      </c>
      <c r="Q43" s="6">
        <f t="shared" si="2"/>
        <v>2877.543357200313</v>
      </c>
      <c r="R43" s="9"/>
    </row>
    <row r="44" spans="1:18" x14ac:dyDescent="0.3">
      <c r="A44" s="3" t="s">
        <v>48</v>
      </c>
      <c r="B44" s="8">
        <f>VLOOKUP(A44,'Langfristet gæld'!$A$1:$G$100,2,FALSE)</f>
        <v>10536.933164978334</v>
      </c>
      <c r="C44" s="6">
        <f>VLOOKUP(A44,'Langfristet gæld'!$A$1:$G$100,3,FALSE)</f>
        <v>11018.872086736288</v>
      </c>
      <c r="D44" s="6">
        <f>VLOOKUP(A44,'Langfristet gæld'!$A$1:$G$100,4,FALSE)</f>
        <v>9757.8085505405506</v>
      </c>
      <c r="E44" s="6">
        <f>VLOOKUP(A44,'Langfristet gæld'!$A$1:$G$100,5,FALSE)</f>
        <v>8690.3442898008561</v>
      </c>
      <c r="F44" s="6">
        <f>VLOOKUP(A44,'Langfristet gæld'!$A$1:$G$100,6,FALSE)</f>
        <v>7598.1909827481677</v>
      </c>
      <c r="G44" s="6">
        <f>VLOOKUP(A44,'Langfristet gæld'!$A$1:$G$100,7,FALSE)</f>
        <v>6860.677589558456</v>
      </c>
      <c r="H44" s="6">
        <f t="shared" si="0"/>
        <v>-3676.2555754198784</v>
      </c>
      <c r="I44" s="6">
        <f t="shared" si="1"/>
        <v>-737.51339318971168</v>
      </c>
      <c r="J44" s="9">
        <f t="shared" si="5"/>
        <v>-0.34889236914196914</v>
      </c>
      <c r="K44" s="9">
        <f t="shared" si="6"/>
        <v>-9.7064340033601343E-2</v>
      </c>
      <c r="N44" s="3" t="s">
        <v>48</v>
      </c>
      <c r="O44" s="8">
        <f>VLOOKUP(N44,'Langfristet gæld'!$A$1:$G$100,2,FALSE)</f>
        <v>10536.933164978334</v>
      </c>
      <c r="P44" s="6">
        <f>VLOOKUP(N44,'Langfristet gæld'!$A$1:$G$100,7,FALSE)</f>
        <v>6860.677589558456</v>
      </c>
      <c r="Q44" s="6">
        <f t="shared" si="2"/>
        <v>-3676.2555754198784</v>
      </c>
      <c r="R44" s="9"/>
    </row>
    <row r="45" spans="1:18" x14ac:dyDescent="0.3">
      <c r="A45" s="3" t="s">
        <v>49</v>
      </c>
      <c r="B45" s="8">
        <f>VLOOKUP(A45,'Langfristet gæld'!$A$1:$G$100,2,FALSE)</f>
        <v>12252.195849447689</v>
      </c>
      <c r="C45" s="6">
        <f>VLOOKUP(A45,'Langfristet gæld'!$A$1:$G$100,3,FALSE)</f>
        <v>10893.697757588687</v>
      </c>
      <c r="D45" s="6">
        <f>VLOOKUP(A45,'Langfristet gæld'!$A$1:$G$100,4,FALSE)</f>
        <v>10887.418334080696</v>
      </c>
      <c r="E45" s="6">
        <f>VLOOKUP(A45,'Langfristet gæld'!$A$1:$G$100,5,FALSE)</f>
        <v>10512.589041952879</v>
      </c>
      <c r="F45" s="6">
        <f>VLOOKUP(A45,'Langfristet gæld'!$A$1:$G$100,6,FALSE)</f>
        <v>8186.6634360905055</v>
      </c>
      <c r="G45" s="6">
        <f>VLOOKUP(A45,'Langfristet gæld'!$A$1:$G$100,7,FALSE)</f>
        <v>7214.3677664002771</v>
      </c>
      <c r="H45" s="6">
        <f t="shared" si="0"/>
        <v>-5037.8280830474123</v>
      </c>
      <c r="I45" s="6">
        <f t="shared" si="1"/>
        <v>-972.29566969022835</v>
      </c>
      <c r="J45" s="9">
        <f t="shared" si="5"/>
        <v>-0.41117756726640231</v>
      </c>
      <c r="K45" s="9">
        <f t="shared" si="6"/>
        <v>-0.11876580456500879</v>
      </c>
      <c r="N45" s="3" t="s">
        <v>49</v>
      </c>
      <c r="O45" s="8">
        <f>VLOOKUP(N45,'Langfristet gæld'!$A$1:$G$100,2,FALSE)</f>
        <v>12252.195849447689</v>
      </c>
      <c r="P45" s="6">
        <f>VLOOKUP(N45,'Langfristet gæld'!$A$1:$G$100,7,FALSE)</f>
        <v>7214.3677664002771</v>
      </c>
      <c r="Q45" s="6">
        <f t="shared" si="2"/>
        <v>-5037.8280830474123</v>
      </c>
      <c r="R45" s="9"/>
    </row>
    <row r="46" spans="1:18" x14ac:dyDescent="0.3">
      <c r="A46" s="3" t="s">
        <v>50</v>
      </c>
      <c r="B46" s="8">
        <f>VLOOKUP(A46,'Langfristet gæld'!$A$1:$G$100,2,FALSE)</f>
        <v>18750.05978061548</v>
      </c>
      <c r="C46" s="6">
        <f>VLOOKUP(A46,'Langfristet gæld'!$A$1:$G$100,3,FALSE)</f>
        <v>16926.6393497235</v>
      </c>
      <c r="D46" s="6">
        <f>VLOOKUP(A46,'Langfristet gæld'!$A$1:$G$100,4,FALSE)</f>
        <v>15195.156906903074</v>
      </c>
      <c r="E46" s="6">
        <f>VLOOKUP(A46,'Langfristet gæld'!$A$1:$G$100,5,FALSE)</f>
        <v>13955.048264321806</v>
      </c>
      <c r="F46" s="6">
        <f>VLOOKUP(A46,'Langfristet gæld'!$A$1:$G$100,6,FALSE)</f>
        <v>12095.449332593584</v>
      </c>
      <c r="G46" s="6">
        <f>VLOOKUP(A46,'Langfristet gæld'!$A$1:$G$100,7,FALSE)</f>
        <v>10521.407966810359</v>
      </c>
      <c r="H46" s="6">
        <f t="shared" si="0"/>
        <v>-8228.6518138051215</v>
      </c>
      <c r="I46" s="6">
        <f t="shared" si="1"/>
        <v>-1574.041365783225</v>
      </c>
      <c r="J46" s="9">
        <f t="shared" si="5"/>
        <v>-0.43886003085239295</v>
      </c>
      <c r="K46" s="9">
        <f t="shared" si="6"/>
        <v>-0.13013500552986146</v>
      </c>
      <c r="N46" s="3" t="s">
        <v>50</v>
      </c>
      <c r="O46" s="8">
        <f>VLOOKUP(N46,'Langfristet gæld'!$A$1:$G$100,2,FALSE)</f>
        <v>18750.05978061548</v>
      </c>
      <c r="P46" s="6">
        <f>VLOOKUP(N46,'Langfristet gæld'!$A$1:$G$100,7,FALSE)</f>
        <v>10521.407966810359</v>
      </c>
      <c r="Q46" s="6">
        <f t="shared" si="2"/>
        <v>-8228.6518138051215</v>
      </c>
      <c r="R46" s="9"/>
    </row>
    <row r="47" spans="1:18" x14ac:dyDescent="0.3">
      <c r="A47" s="3" t="s">
        <v>51</v>
      </c>
      <c r="B47" s="8">
        <f>VLOOKUP(A47,'Langfristet gæld'!$A$1:$G$100,2,FALSE)</f>
        <v>9306.040375097682</v>
      </c>
      <c r="C47" s="6">
        <f>VLOOKUP(A47,'Langfristet gæld'!$A$1:$G$100,3,FALSE)</f>
        <v>8183.9360967920575</v>
      </c>
      <c r="D47" s="6">
        <f>VLOOKUP(A47,'Langfristet gæld'!$A$1:$G$100,4,FALSE)</f>
        <v>7361.9060624414933</v>
      </c>
      <c r="E47" s="6">
        <f>VLOOKUP(A47,'Langfristet gæld'!$A$1:$G$100,5,FALSE)</f>
        <v>6929.040213116833</v>
      </c>
      <c r="F47" s="6">
        <f>VLOOKUP(A47,'Langfristet gæld'!$A$1:$G$100,6,FALSE)</f>
        <v>6616.8350415043196</v>
      </c>
      <c r="G47" s="6">
        <f>VLOOKUP(A47,'Langfristet gæld'!$A$1:$G$100,7,FALSE)</f>
        <v>6214.3695998657831</v>
      </c>
      <c r="H47" s="6">
        <f t="shared" si="0"/>
        <v>-3091.6707752318989</v>
      </c>
      <c r="I47" s="6">
        <f t="shared" si="1"/>
        <v>-402.4654416385365</v>
      </c>
      <c r="J47" s="9">
        <f t="shared" si="5"/>
        <v>-0.33222193872111228</v>
      </c>
      <c r="K47" s="9">
        <f t="shared" si="6"/>
        <v>-6.0824463525848617E-2</v>
      </c>
      <c r="N47" s="3" t="s">
        <v>51</v>
      </c>
      <c r="O47" s="8">
        <f>VLOOKUP(N47,'Langfristet gæld'!$A$1:$G$100,2,FALSE)</f>
        <v>9306.040375097682</v>
      </c>
      <c r="P47" s="6">
        <f>VLOOKUP(N47,'Langfristet gæld'!$A$1:$G$100,7,FALSE)</f>
        <v>6214.3695998657831</v>
      </c>
      <c r="Q47" s="6">
        <f t="shared" si="2"/>
        <v>-3091.6707752318989</v>
      </c>
      <c r="R47" s="9"/>
    </row>
    <row r="48" spans="1:18" x14ac:dyDescent="0.3">
      <c r="A48" s="3" t="s">
        <v>52</v>
      </c>
      <c r="B48" s="8">
        <f>VLOOKUP(A48,'Langfristet gæld'!$A$1:$G$100,2,FALSE)</f>
        <v>17289.002474153927</v>
      </c>
      <c r="C48" s="6">
        <f>VLOOKUP(A48,'Langfristet gæld'!$A$1:$G$100,3,FALSE)</f>
        <v>16557.821308872815</v>
      </c>
      <c r="D48" s="6">
        <f>VLOOKUP(A48,'Langfristet gæld'!$A$1:$G$100,4,FALSE)</f>
        <v>16405.303865606078</v>
      </c>
      <c r="E48" s="6">
        <f>VLOOKUP(A48,'Langfristet gæld'!$A$1:$G$100,5,FALSE)</f>
        <v>15595.212498087472</v>
      </c>
      <c r="F48" s="6">
        <f>VLOOKUP(A48,'Langfristet gæld'!$A$1:$G$100,6,FALSE)</f>
        <v>14572.642807998755</v>
      </c>
      <c r="G48" s="6">
        <f>VLOOKUP(A48,'Langfristet gæld'!$A$1:$G$100,7,FALSE)</f>
        <v>12450.781825076398</v>
      </c>
      <c r="H48" s="6">
        <f t="shared" si="0"/>
        <v>-4838.2206490775297</v>
      </c>
      <c r="I48" s="6">
        <f t="shared" si="1"/>
        <v>-2121.8609829223569</v>
      </c>
      <c r="J48" s="9">
        <f t="shared" si="5"/>
        <v>-0.2798438288334098</v>
      </c>
      <c r="K48" s="9">
        <f t="shared" si="6"/>
        <v>-0.14560577726901341</v>
      </c>
      <c r="N48" s="3" t="s">
        <v>52</v>
      </c>
      <c r="O48" s="8">
        <f>VLOOKUP(N48,'Langfristet gæld'!$A$1:$G$100,2,FALSE)</f>
        <v>17289.002474153927</v>
      </c>
      <c r="P48" s="6">
        <f>VLOOKUP(N48,'Langfristet gæld'!$A$1:$G$100,7,FALSE)</f>
        <v>12450.781825076398</v>
      </c>
      <c r="Q48" s="6">
        <f t="shared" si="2"/>
        <v>-4838.2206490775297</v>
      </c>
      <c r="R48" s="9"/>
    </row>
    <row r="49" spans="1:18" x14ac:dyDescent="0.3">
      <c r="A49" s="3" t="s">
        <v>53</v>
      </c>
      <c r="B49" s="8">
        <f>VLOOKUP(A49,'Langfristet gæld'!$A$1:$G$100,2,FALSE)</f>
        <v>17390.670149509384</v>
      </c>
      <c r="C49" s="6">
        <f>VLOOKUP(A49,'Langfristet gæld'!$A$1:$G$100,3,FALSE)</f>
        <v>15648.272674021282</v>
      </c>
      <c r="D49" s="6">
        <f>VLOOKUP(A49,'Langfristet gæld'!$A$1:$G$100,4,FALSE)</f>
        <v>14656.321576360411</v>
      </c>
      <c r="E49" s="6">
        <f>VLOOKUP(A49,'Langfristet gæld'!$A$1:$G$100,5,FALSE)</f>
        <v>12864.925552329873</v>
      </c>
      <c r="F49" s="6">
        <f>VLOOKUP(A49,'Langfristet gæld'!$A$1:$G$100,6,FALSE)</f>
        <v>11008.254169858408</v>
      </c>
      <c r="G49" s="6">
        <f>VLOOKUP(A49,'Langfristet gæld'!$A$1:$G$100,7,FALSE)</f>
        <v>9786.3707300156075</v>
      </c>
      <c r="H49" s="6">
        <f t="shared" si="0"/>
        <v>-7604.2994194937764</v>
      </c>
      <c r="I49" s="6">
        <f t="shared" si="1"/>
        <v>-1221.8834398428007</v>
      </c>
      <c r="J49" s="9">
        <f t="shared" si="5"/>
        <v>-0.43726316203566801</v>
      </c>
      <c r="K49" s="9">
        <f t="shared" si="6"/>
        <v>-0.11099702286929636</v>
      </c>
      <c r="N49" s="3" t="s">
        <v>53</v>
      </c>
      <c r="O49" s="8">
        <f>VLOOKUP(N49,'Langfristet gæld'!$A$1:$G$100,2,FALSE)</f>
        <v>17390.670149509384</v>
      </c>
      <c r="P49" s="6">
        <f>VLOOKUP(N49,'Langfristet gæld'!$A$1:$G$100,7,FALSE)</f>
        <v>9786.3707300156075</v>
      </c>
      <c r="Q49" s="6">
        <f t="shared" si="2"/>
        <v>-7604.2994194937764</v>
      </c>
      <c r="R49" s="9"/>
    </row>
    <row r="50" spans="1:18" x14ac:dyDescent="0.3">
      <c r="A50" s="3" t="s">
        <v>54</v>
      </c>
      <c r="B50" s="8">
        <f>VLOOKUP(A50,'Langfristet gæld'!$A$1:$G$100,2,FALSE)</f>
        <v>9901.0764661494104</v>
      </c>
      <c r="C50" s="6">
        <f>VLOOKUP(A50,'Langfristet gæld'!$A$1:$G$100,3,FALSE)</f>
        <v>9302.3375571370689</v>
      </c>
      <c r="D50" s="6">
        <f>VLOOKUP(A50,'Langfristet gæld'!$A$1:$G$100,4,FALSE)</f>
        <v>8929.8671487591109</v>
      </c>
      <c r="E50" s="6">
        <f>VLOOKUP(A50,'Langfristet gæld'!$A$1:$G$100,5,FALSE)</f>
        <v>8687.7025491958466</v>
      </c>
      <c r="F50" s="6">
        <f>VLOOKUP(A50,'Langfristet gæld'!$A$1:$G$100,6,FALSE)</f>
        <v>7634.2193787774449</v>
      </c>
      <c r="G50" s="6">
        <f>VLOOKUP(A50,'Langfristet gæld'!$A$1:$G$100,7,FALSE)</f>
        <v>7253.1722978137896</v>
      </c>
      <c r="H50" s="6">
        <f t="shared" si="0"/>
        <v>-2647.9041683356209</v>
      </c>
      <c r="I50" s="6">
        <f t="shared" si="1"/>
        <v>-381.04708096365539</v>
      </c>
      <c r="J50" s="9">
        <f t="shared" si="5"/>
        <v>-0.26743598813608671</v>
      </c>
      <c r="K50" s="9">
        <f t="shared" si="6"/>
        <v>-4.9913037870373177E-2</v>
      </c>
      <c r="N50" s="3" t="s">
        <v>54</v>
      </c>
      <c r="O50" s="8">
        <f>VLOOKUP(N50,'Langfristet gæld'!$A$1:$G$100,2,FALSE)</f>
        <v>9901.0764661494104</v>
      </c>
      <c r="P50" s="6">
        <f>VLOOKUP(N50,'Langfristet gæld'!$A$1:$G$100,7,FALSE)</f>
        <v>7253.1722978137896</v>
      </c>
      <c r="Q50" s="6">
        <f t="shared" si="2"/>
        <v>-2647.9041683356209</v>
      </c>
      <c r="R50" s="9"/>
    </row>
    <row r="51" spans="1:18" x14ac:dyDescent="0.3">
      <c r="A51" s="3" t="s">
        <v>55</v>
      </c>
      <c r="B51" s="8">
        <f>VLOOKUP(A51,'Langfristet gæld'!$A$1:$G$100,2,FALSE)</f>
        <v>17572.937266742148</v>
      </c>
      <c r="C51" s="6">
        <f>VLOOKUP(A51,'Langfristet gæld'!$A$1:$G$100,3,FALSE)</f>
        <v>16947.077140717316</v>
      </c>
      <c r="D51" s="6">
        <f>VLOOKUP(A51,'Langfristet gæld'!$A$1:$G$100,4,FALSE)</f>
        <v>17841.538100498023</v>
      </c>
      <c r="E51" s="6">
        <f>VLOOKUP(A51,'Langfristet gæld'!$A$1:$G$100,5,FALSE)</f>
        <v>16591.243282832507</v>
      </c>
      <c r="F51" s="6">
        <f>VLOOKUP(A51,'Langfristet gæld'!$A$1:$G$100,6,FALSE)</f>
        <v>15639.523946720114</v>
      </c>
      <c r="G51" s="6">
        <f>VLOOKUP(A51,'Langfristet gæld'!$A$1:$G$100,7,FALSE)</f>
        <v>13679.698753035105</v>
      </c>
      <c r="H51" s="6">
        <f t="shared" si="0"/>
        <v>-3893.2385137070432</v>
      </c>
      <c r="I51" s="6">
        <f t="shared" si="1"/>
        <v>-1959.8251936850083</v>
      </c>
      <c r="J51" s="9">
        <f t="shared" si="5"/>
        <v>-0.22154739726267808</v>
      </c>
      <c r="K51" s="9">
        <f t="shared" si="6"/>
        <v>-0.12531233050070034</v>
      </c>
      <c r="N51" s="3" t="s">
        <v>55</v>
      </c>
      <c r="O51" s="8">
        <f>VLOOKUP(N51,'Langfristet gæld'!$A$1:$G$100,2,FALSE)</f>
        <v>17572.937266742148</v>
      </c>
      <c r="P51" s="6">
        <f>VLOOKUP(N51,'Langfristet gæld'!$A$1:$G$100,7,FALSE)</f>
        <v>13679.698753035105</v>
      </c>
      <c r="Q51" s="6">
        <f t="shared" si="2"/>
        <v>-3893.2385137070432</v>
      </c>
      <c r="R51" s="9"/>
    </row>
    <row r="52" spans="1:18" x14ac:dyDescent="0.3">
      <c r="A52" s="3" t="s">
        <v>56</v>
      </c>
      <c r="B52" s="8">
        <f>VLOOKUP(A52,'Langfristet gæld'!$A$1:$G$100,2,FALSE)</f>
        <v>13227.797929974935</v>
      </c>
      <c r="C52" s="6">
        <f>VLOOKUP(A52,'Langfristet gæld'!$A$1:$G$100,3,FALSE)</f>
        <v>11776.899317960375</v>
      </c>
      <c r="D52" s="6">
        <f>VLOOKUP(A52,'Langfristet gæld'!$A$1:$G$100,4,FALSE)</f>
        <v>10290.373759612816</v>
      </c>
      <c r="E52" s="6">
        <f>VLOOKUP(A52,'Langfristet gæld'!$A$1:$G$100,5,FALSE)</f>
        <v>9226.6209624796065</v>
      </c>
      <c r="F52" s="6">
        <f>VLOOKUP(A52,'Langfristet gæld'!$A$1:$G$100,6,FALSE)</f>
        <v>8473.9537292240875</v>
      </c>
      <c r="G52" s="6">
        <f>VLOOKUP(A52,'Langfristet gæld'!$A$1:$G$100,7,FALSE)</f>
        <v>7056.4986065366102</v>
      </c>
      <c r="H52" s="6">
        <f t="shared" si="0"/>
        <v>-6171.2993234383248</v>
      </c>
      <c r="I52" s="6">
        <f t="shared" si="1"/>
        <v>-1417.4551226874773</v>
      </c>
      <c r="J52" s="9">
        <f t="shared" si="5"/>
        <v>-0.46654018727136837</v>
      </c>
      <c r="K52" s="9">
        <f t="shared" si="6"/>
        <v>-0.1672719922695714</v>
      </c>
      <c r="N52" s="3" t="s">
        <v>56</v>
      </c>
      <c r="O52" s="8">
        <f>VLOOKUP(N52,'Langfristet gæld'!$A$1:$G$100,2,FALSE)</f>
        <v>13227.797929974935</v>
      </c>
      <c r="P52" s="6">
        <f>VLOOKUP(N52,'Langfristet gæld'!$A$1:$G$100,7,FALSE)</f>
        <v>7056.4986065366102</v>
      </c>
      <c r="Q52" s="6">
        <f t="shared" si="2"/>
        <v>-6171.2993234383248</v>
      </c>
      <c r="R52" s="9"/>
    </row>
    <row r="53" spans="1:18" x14ac:dyDescent="0.3">
      <c r="A53" s="3" t="s">
        <v>57</v>
      </c>
      <c r="B53" s="8">
        <f>VLOOKUP(A53,'Langfristet gæld'!$A$1:$G$100,2,FALSE)</f>
        <v>9636.0204008589826</v>
      </c>
      <c r="C53" s="6">
        <f>VLOOKUP(A53,'Langfristet gæld'!$A$1:$G$100,3,FALSE)</f>
        <v>9890.1865010226502</v>
      </c>
      <c r="D53" s="6">
        <f>VLOOKUP(A53,'Langfristet gæld'!$A$1:$G$100,4,FALSE)</f>
        <v>8893.4339573535581</v>
      </c>
      <c r="E53" s="6">
        <f>VLOOKUP(A53,'Langfristet gæld'!$A$1:$G$100,5,FALSE)</f>
        <v>11337.554509686737</v>
      </c>
      <c r="F53" s="6">
        <f>VLOOKUP(A53,'Langfristet gæld'!$A$1:$G$100,6,FALSE)</f>
        <v>9773.8636341088331</v>
      </c>
      <c r="G53" s="6">
        <f>VLOOKUP(A53,'Langfristet gæld'!$A$1:$G$100,7,FALSE)</f>
        <v>8957.5630769230756</v>
      </c>
      <c r="H53" s="6">
        <f t="shared" si="0"/>
        <v>-678.45732393590697</v>
      </c>
      <c r="I53" s="6">
        <f t="shared" si="1"/>
        <v>-816.3005571857575</v>
      </c>
      <c r="J53" s="9">
        <f t="shared" si="5"/>
        <v>-7.0408456573569242E-2</v>
      </c>
      <c r="K53" s="9">
        <f t="shared" si="6"/>
        <v>-8.3518717647853347E-2</v>
      </c>
      <c r="N53" s="3" t="s">
        <v>57</v>
      </c>
      <c r="O53" s="8">
        <f>VLOOKUP(N53,'Langfristet gæld'!$A$1:$G$100,2,FALSE)</f>
        <v>9636.0204008589826</v>
      </c>
      <c r="P53" s="6">
        <f>VLOOKUP(N53,'Langfristet gæld'!$A$1:$G$100,7,FALSE)</f>
        <v>8957.5630769230756</v>
      </c>
      <c r="Q53" s="6">
        <f t="shared" si="2"/>
        <v>-678.45732393590697</v>
      </c>
      <c r="R53" s="9"/>
    </row>
    <row r="54" spans="1:18" x14ac:dyDescent="0.3">
      <c r="A54" s="3" t="s">
        <v>58</v>
      </c>
      <c r="B54" s="8">
        <f>VLOOKUP(A54,'Langfristet gæld'!$A$1:$G$100,2,FALSE)</f>
        <v>2504.7854072895871</v>
      </c>
      <c r="C54" s="6">
        <f>VLOOKUP(A54,'Langfristet gæld'!$A$1:$G$100,3,FALSE)</f>
        <v>2058.8502389446048</v>
      </c>
      <c r="D54" s="6">
        <f>VLOOKUP(A54,'Langfristet gæld'!$A$1:$G$100,4,FALSE)</f>
        <v>1615.1588873806559</v>
      </c>
      <c r="E54" s="6">
        <f>VLOOKUP(A54,'Langfristet gæld'!$A$1:$G$100,5,FALSE)</f>
        <v>1213.2662613981761</v>
      </c>
      <c r="F54" s="6">
        <f>VLOOKUP(A54,'Langfristet gæld'!$A$1:$G$100,6,FALSE)</f>
        <v>826.95743303114989</v>
      </c>
      <c r="G54" s="6">
        <f>VLOOKUP(A54,'Langfristet gæld'!$A$1:$G$100,7,FALSE)</f>
        <v>479.7285719181603</v>
      </c>
      <c r="H54" s="6">
        <f t="shared" si="0"/>
        <v>-2025.0568353714268</v>
      </c>
      <c r="I54" s="6">
        <f t="shared" si="1"/>
        <v>-347.22886111298959</v>
      </c>
      <c r="J54" s="9">
        <f t="shared" si="5"/>
        <v>-0.80847518093884474</v>
      </c>
      <c r="K54" s="9">
        <f t="shared" si="6"/>
        <v>-0.41988722423141961</v>
      </c>
      <c r="N54" s="3" t="s">
        <v>58</v>
      </c>
      <c r="O54" s="8">
        <f>VLOOKUP(N54,'Langfristet gæld'!$A$1:$G$100,2,FALSE)</f>
        <v>2504.7854072895871</v>
      </c>
      <c r="P54" s="6">
        <f>VLOOKUP(N54,'Langfristet gæld'!$A$1:$G$100,7,FALSE)</f>
        <v>479.7285719181603</v>
      </c>
      <c r="Q54" s="6">
        <f t="shared" si="2"/>
        <v>-2025.0568353714268</v>
      </c>
      <c r="R54" s="9"/>
    </row>
    <row r="55" spans="1:18" x14ac:dyDescent="0.3">
      <c r="A55" s="3" t="s">
        <v>59</v>
      </c>
      <c r="B55" s="8">
        <f>VLOOKUP(A55,'Langfristet gæld'!$A$1:$G$100,2,FALSE)</f>
        <v>60.554285535339616</v>
      </c>
      <c r="C55" s="6">
        <f>VLOOKUP(A55,'Langfristet gæld'!$A$1:$G$100,3,FALSE)</f>
        <v>55.369181880490991</v>
      </c>
      <c r="D55" s="6">
        <f>VLOOKUP(A55,'Langfristet gæld'!$A$1:$G$100,4,FALSE)</f>
        <v>51.357041229978321</v>
      </c>
      <c r="E55" s="6">
        <f>VLOOKUP(A55,'Langfristet gæld'!$A$1:$G$100,5,FALSE)</f>
        <v>50.10781846985369</v>
      </c>
      <c r="F55" s="6">
        <f>VLOOKUP(A55,'Langfristet gæld'!$A$1:$G$100,6,FALSE)</f>
        <v>45.603946920721334</v>
      </c>
      <c r="G55" s="6">
        <f>VLOOKUP(A55,'Langfristet gæld'!$A$1:$G$100,7,FALSE)</f>
        <v>41.140705533779816</v>
      </c>
      <c r="H55" s="6">
        <f t="shared" si="0"/>
        <v>-19.413580001559801</v>
      </c>
      <c r="I55" s="6">
        <f t="shared" si="1"/>
        <v>-4.4632413869415188</v>
      </c>
      <c r="J55" s="9">
        <f t="shared" si="5"/>
        <v>-0.32059795322380596</v>
      </c>
      <c r="K55" s="9">
        <f t="shared" si="6"/>
        <v>-9.7869629457741733E-2</v>
      </c>
      <c r="N55" s="3" t="s">
        <v>59</v>
      </c>
      <c r="O55" s="8">
        <f>VLOOKUP(N55,'Langfristet gæld'!$A$1:$G$100,2,FALSE)</f>
        <v>60.554285535339616</v>
      </c>
      <c r="P55" s="6">
        <f>VLOOKUP(N55,'Langfristet gæld'!$A$1:$G$100,7,FALSE)</f>
        <v>41.140705533779816</v>
      </c>
      <c r="Q55" s="6">
        <f t="shared" si="2"/>
        <v>-19.413580001559801</v>
      </c>
      <c r="R55" s="9"/>
    </row>
    <row r="56" spans="1:18" x14ac:dyDescent="0.3">
      <c r="A56" s="3" t="s">
        <v>60</v>
      </c>
      <c r="B56" s="8">
        <f>VLOOKUP(A56,'Langfristet gæld'!$A$1:$G$100,2,FALSE)</f>
        <v>5204.5548564783057</v>
      </c>
      <c r="C56" s="6">
        <f>VLOOKUP(A56,'Langfristet gæld'!$A$1:$G$100,3,FALSE)</f>
        <v>5403.0415287069491</v>
      </c>
      <c r="D56" s="6">
        <f>VLOOKUP(A56,'Langfristet gæld'!$A$1:$G$100,4,FALSE)</f>
        <v>5231.79238192307</v>
      </c>
      <c r="E56" s="6">
        <f>VLOOKUP(A56,'Langfristet gæld'!$A$1:$G$100,5,FALSE)</f>
        <v>4929.6669281320856</v>
      </c>
      <c r="F56" s="6">
        <f>VLOOKUP(A56,'Langfristet gæld'!$A$1:$G$100,6,FALSE)</f>
        <v>4527.6786857872039</v>
      </c>
      <c r="G56" s="6">
        <f>VLOOKUP(A56,'Langfristet gæld'!$A$1:$G$100,7,FALSE)</f>
        <v>2355.2597012684832</v>
      </c>
      <c r="H56" s="6">
        <f t="shared" si="0"/>
        <v>-2849.2951552098225</v>
      </c>
      <c r="I56" s="6">
        <f t="shared" si="1"/>
        <v>-2172.4189845187207</v>
      </c>
      <c r="J56" s="9">
        <f t="shared" si="5"/>
        <v>-0.54746183560025263</v>
      </c>
      <c r="K56" s="9">
        <f t="shared" si="6"/>
        <v>-0.47980855870760925</v>
      </c>
      <c r="N56" s="3" t="s">
        <v>60</v>
      </c>
      <c r="O56" s="8">
        <f>VLOOKUP(N56,'Langfristet gæld'!$A$1:$G$100,2,FALSE)</f>
        <v>5204.5548564783057</v>
      </c>
      <c r="P56" s="6">
        <f>VLOOKUP(N56,'Langfristet gæld'!$A$1:$G$100,7,FALSE)</f>
        <v>2355.2597012684832</v>
      </c>
      <c r="Q56" s="6">
        <f t="shared" si="2"/>
        <v>-2849.2951552098225</v>
      </c>
      <c r="R56" s="9"/>
    </row>
    <row r="57" spans="1:18" x14ac:dyDescent="0.3">
      <c r="A57" s="3" t="s">
        <v>61</v>
      </c>
      <c r="B57" s="8">
        <f>VLOOKUP(A57,'Langfristet gæld'!$A$1:$G$100,2,FALSE)</f>
        <v>21516.94975080221</v>
      </c>
      <c r="C57" s="6">
        <f>VLOOKUP(A57,'Langfristet gæld'!$A$1:$G$100,3,FALSE)</f>
        <v>22058.74870339398</v>
      </c>
      <c r="D57" s="6">
        <f>VLOOKUP(A57,'Langfristet gæld'!$A$1:$G$100,4,FALSE)</f>
        <v>20884.962162221866</v>
      </c>
      <c r="E57" s="6">
        <f>VLOOKUP(A57,'Langfristet gæld'!$A$1:$G$100,5,FALSE)</f>
        <v>19079.682103571249</v>
      </c>
      <c r="F57" s="6">
        <f>VLOOKUP(A57,'Langfristet gæld'!$A$1:$G$100,6,FALSE)</f>
        <v>18170.384826919551</v>
      </c>
      <c r="G57" s="6">
        <f>VLOOKUP(A57,'Langfristet gæld'!$A$1:$G$100,7,FALSE)</f>
        <v>16151.798357405834</v>
      </c>
      <c r="H57" s="6">
        <f t="shared" si="0"/>
        <v>-5365.1513933963761</v>
      </c>
      <c r="I57" s="6">
        <f t="shared" si="1"/>
        <v>-2018.586469513717</v>
      </c>
      <c r="J57" s="9">
        <f t="shared" si="5"/>
        <v>-0.24934535124786211</v>
      </c>
      <c r="K57" s="9">
        <f t="shared" si="6"/>
        <v>-0.11109211437961221</v>
      </c>
      <c r="N57" s="3" t="s">
        <v>61</v>
      </c>
      <c r="O57" s="8">
        <f>VLOOKUP(N57,'Langfristet gæld'!$A$1:$G$100,2,FALSE)</f>
        <v>21516.94975080221</v>
      </c>
      <c r="P57" s="6">
        <f>VLOOKUP(N57,'Langfristet gæld'!$A$1:$G$100,7,FALSE)</f>
        <v>16151.798357405834</v>
      </c>
      <c r="Q57" s="6">
        <f t="shared" si="2"/>
        <v>-5365.1513933963761</v>
      </c>
      <c r="R57" s="9"/>
    </row>
    <row r="58" spans="1:18" x14ac:dyDescent="0.3">
      <c r="A58" s="3" t="s">
        <v>62</v>
      </c>
      <c r="B58" s="8">
        <f>VLOOKUP(A58,'Langfristet gæld'!$A$1:$G$100,2,FALSE)</f>
        <v>52983.465436241611</v>
      </c>
      <c r="C58" s="6">
        <f>VLOOKUP(A58,'Langfristet gæld'!$A$1:$G$100,3,FALSE)</f>
        <v>57049.04232365144</v>
      </c>
      <c r="D58" s="6">
        <f>VLOOKUP(A58,'Langfristet gæld'!$A$1:$G$100,4,FALSE)</f>
        <v>54526.956961116019</v>
      </c>
      <c r="E58" s="6">
        <f>VLOOKUP(A58,'Langfristet gæld'!$A$1:$G$100,5,FALSE)</f>
        <v>54056.603691275166</v>
      </c>
      <c r="F58" s="6">
        <f>VLOOKUP(A58,'Langfristet gæld'!$A$1:$G$100,6,FALSE)</f>
        <v>51539.832001360315</v>
      </c>
      <c r="G58" s="6">
        <f>VLOOKUP(A58,'Langfristet gæld'!$A$1:$G$100,7,FALSE)</f>
        <v>50895.074575095387</v>
      </c>
      <c r="H58" s="6">
        <f t="shared" si="0"/>
        <v>-2088.3908611462248</v>
      </c>
      <c r="I58" s="6">
        <f t="shared" si="1"/>
        <v>-644.75742626492865</v>
      </c>
      <c r="J58" s="9">
        <f t="shared" si="5"/>
        <v>-3.9415897845702805E-2</v>
      </c>
      <c r="K58" s="9">
        <f t="shared" si="6"/>
        <v>-1.2509886067302495E-2</v>
      </c>
      <c r="N58" s="3" t="s">
        <v>62</v>
      </c>
      <c r="O58" s="8">
        <f>VLOOKUP(N58,'Langfristet gæld'!$A$1:$G$100,2,FALSE)</f>
        <v>52983.465436241611</v>
      </c>
      <c r="P58" s="6">
        <f>VLOOKUP(N58,'Langfristet gæld'!$A$1:$G$100,7,FALSE)</f>
        <v>50895.074575095387</v>
      </c>
      <c r="Q58" s="6">
        <f t="shared" si="2"/>
        <v>-2088.3908611462248</v>
      </c>
      <c r="R58" s="9"/>
    </row>
    <row r="59" spans="1:18" x14ac:dyDescent="0.3">
      <c r="A59" s="3" t="s">
        <v>63</v>
      </c>
      <c r="B59" s="8">
        <f>VLOOKUP(A59,'Langfristet gæld'!$A$1:$G$100,2,FALSE)</f>
        <v>9.363715114308313</v>
      </c>
      <c r="C59" s="6">
        <f>VLOOKUP(A59,'Langfristet gæld'!$A$1:$G$100,3,FALSE)</f>
        <v>6.8436033194397501</v>
      </c>
      <c r="D59" s="6">
        <f>VLOOKUP(A59,'Langfristet gæld'!$A$1:$G$100,4,FALSE)</f>
        <v>23.324509379550037</v>
      </c>
      <c r="E59" s="6">
        <f>VLOOKUP(A59,'Langfristet gæld'!$A$1:$G$100,5,FALSE)</f>
        <v>24.636786017183525</v>
      </c>
      <c r="F59" s="6">
        <f>VLOOKUP(A59,'Langfristet gæld'!$A$1:$G$100,6,FALSE)</f>
        <v>19.619662838633683</v>
      </c>
      <c r="G59" s="6">
        <f>VLOOKUP(A59,'Langfristet gæld'!$A$1:$G$100,7,FALSE)</f>
        <v>15.036764705882353</v>
      </c>
      <c r="H59" s="6">
        <f t="shared" si="0"/>
        <v>5.6730495915740402</v>
      </c>
      <c r="I59" s="6">
        <f t="shared" si="1"/>
        <v>-4.5828981327513301</v>
      </c>
      <c r="J59" s="9">
        <f t="shared" si="5"/>
        <v>0.60585456972150753</v>
      </c>
      <c r="K59" s="9">
        <f t="shared" si="6"/>
        <v>-0.23358699741399244</v>
      </c>
      <c r="N59" s="3" t="s">
        <v>63</v>
      </c>
      <c r="O59" s="8">
        <f>VLOOKUP(N59,'Langfristet gæld'!$A$1:$G$100,2,FALSE)</f>
        <v>9.363715114308313</v>
      </c>
      <c r="P59" s="6">
        <f>VLOOKUP(N59,'Langfristet gæld'!$A$1:$G$100,7,FALSE)</f>
        <v>15.036764705882353</v>
      </c>
      <c r="Q59" s="6">
        <f t="shared" si="2"/>
        <v>5.6730495915740402</v>
      </c>
      <c r="R59" s="9"/>
    </row>
    <row r="60" spans="1:18" x14ac:dyDescent="0.3">
      <c r="A60" s="3" t="s">
        <v>64</v>
      </c>
      <c r="B60" s="8">
        <f>VLOOKUP(A60,'Langfristet gæld'!$A$1:$G$100,2,FALSE)</f>
        <v>11259.532345841373</v>
      </c>
      <c r="C60" s="6">
        <f>VLOOKUP(A60,'Langfristet gæld'!$A$1:$G$100,3,FALSE)</f>
        <v>10816.04680449337</v>
      </c>
      <c r="D60" s="6">
        <f>VLOOKUP(A60,'Langfristet gæld'!$A$1:$G$100,4,FALSE)</f>
        <v>11374.192016075247</v>
      </c>
      <c r="E60" s="6">
        <f>VLOOKUP(A60,'Langfristet gæld'!$A$1:$G$100,5,FALSE)</f>
        <v>10908.101080373928</v>
      </c>
      <c r="F60" s="6">
        <f>VLOOKUP(A60,'Langfristet gæld'!$A$1:$G$100,6,FALSE)</f>
        <v>10715.499031756644</v>
      </c>
      <c r="G60" s="6">
        <f>VLOOKUP(A60,'Langfristet gæld'!$A$1:$G$100,7,FALSE)</f>
        <v>11781.760289524736</v>
      </c>
      <c r="H60" s="6">
        <f t="shared" si="0"/>
        <v>522.22794368336326</v>
      </c>
      <c r="I60" s="6">
        <f t="shared" si="1"/>
        <v>1066.261257768092</v>
      </c>
      <c r="J60" s="9">
        <f t="shared" si="5"/>
        <v>4.6380962161030104E-2</v>
      </c>
      <c r="K60" s="9">
        <f t="shared" si="6"/>
        <v>9.9506448986472873E-2</v>
      </c>
      <c r="N60" s="3" t="s">
        <v>64</v>
      </c>
      <c r="O60" s="8">
        <f>VLOOKUP(N60,'Langfristet gæld'!$A$1:$G$100,2,FALSE)</f>
        <v>11259.532345841373</v>
      </c>
      <c r="P60" s="6">
        <f>VLOOKUP(N60,'Langfristet gæld'!$A$1:$G$100,7,FALSE)</f>
        <v>11781.760289524736</v>
      </c>
      <c r="Q60" s="6">
        <f t="shared" si="2"/>
        <v>522.22794368336326</v>
      </c>
      <c r="R60" s="9"/>
    </row>
    <row r="61" spans="1:18" x14ac:dyDescent="0.3">
      <c r="A61" s="3" t="s">
        <v>65</v>
      </c>
      <c r="B61" s="8">
        <f>VLOOKUP(A61,'Langfristet gæld'!$A$1:$G$100,2,FALSE)</f>
        <v>21027.730902777777</v>
      </c>
      <c r="C61" s="6">
        <f>VLOOKUP(A61,'Langfristet gæld'!$A$1:$G$100,3,FALSE)</f>
        <v>21973.748468047852</v>
      </c>
      <c r="D61" s="6">
        <f>VLOOKUP(A61,'Langfristet gæld'!$A$1:$G$100,4,FALSE)</f>
        <v>21880.503389091031</v>
      </c>
      <c r="E61" s="6">
        <f>VLOOKUP(A61,'Langfristet gæld'!$A$1:$G$100,5,FALSE)</f>
        <v>23284.584152517127</v>
      </c>
      <c r="F61" s="6">
        <f>VLOOKUP(A61,'Langfristet gæld'!$A$1:$G$100,6,FALSE)</f>
        <v>21908.592354740056</v>
      </c>
      <c r="G61" s="6">
        <f>VLOOKUP(A61,'Langfristet gæld'!$A$1:$G$100,7,FALSE)</f>
        <v>19750</v>
      </c>
      <c r="H61" s="6">
        <f t="shared" si="0"/>
        <v>-1277.7309027777774</v>
      </c>
      <c r="I61" s="6">
        <f t="shared" si="1"/>
        <v>-2158.5923547400562</v>
      </c>
      <c r="J61" s="9">
        <f t="shared" si="5"/>
        <v>-6.0764088559312326E-2</v>
      </c>
      <c r="K61" s="9">
        <f t="shared" si="6"/>
        <v>-9.8527204294484569E-2</v>
      </c>
      <c r="N61" s="3" t="s">
        <v>65</v>
      </c>
      <c r="O61" s="8">
        <f>VLOOKUP(N61,'Langfristet gæld'!$A$1:$G$100,2,FALSE)</f>
        <v>21027.730902777777</v>
      </c>
      <c r="P61" s="6">
        <f>VLOOKUP(N61,'Langfristet gæld'!$A$1:$G$100,7,FALSE)</f>
        <v>19750</v>
      </c>
      <c r="Q61" s="6">
        <f t="shared" si="2"/>
        <v>-1277.7309027777774</v>
      </c>
      <c r="R61" s="9"/>
    </row>
    <row r="62" spans="1:18" x14ac:dyDescent="0.3">
      <c r="A62" s="3" t="s">
        <v>66</v>
      </c>
      <c r="B62" s="8">
        <f>VLOOKUP(A62,'Langfristet gæld'!$A$1:$G$100,2,FALSE)</f>
        <v>23389.779093125308</v>
      </c>
      <c r="C62" s="6">
        <f>VLOOKUP(A62,'Langfristet gæld'!$A$1:$G$100,3,FALSE)</f>
        <v>24162.231368445526</v>
      </c>
      <c r="D62" s="6">
        <f>VLOOKUP(A62,'Langfristet gæld'!$A$1:$G$100,4,FALSE)</f>
        <v>21823.863597002375</v>
      </c>
      <c r="E62" s="6">
        <f>VLOOKUP(A62,'Langfristet gæld'!$A$1:$G$100,5,FALSE)</f>
        <v>19806.226693340956</v>
      </c>
      <c r="F62" s="6">
        <f>VLOOKUP(A62,'Langfristet gæld'!$A$1:$G$100,6,FALSE)</f>
        <v>18449.777919264099</v>
      </c>
      <c r="G62" s="6">
        <f>VLOOKUP(A62,'Langfristet gæld'!$A$1:$G$100,7,FALSE)</f>
        <v>16488.618976557926</v>
      </c>
      <c r="H62" s="6">
        <f t="shared" si="0"/>
        <v>-6901.1601165673819</v>
      </c>
      <c r="I62" s="6">
        <f t="shared" si="1"/>
        <v>-1961.1589427061735</v>
      </c>
      <c r="J62" s="9">
        <f t="shared" si="5"/>
        <v>-0.295050247763809</v>
      </c>
      <c r="K62" s="9">
        <f t="shared" si="6"/>
        <v>-0.10629715714130383</v>
      </c>
      <c r="N62" s="3" t="s">
        <v>66</v>
      </c>
      <c r="O62" s="8">
        <f>VLOOKUP(N62,'Langfristet gæld'!$A$1:$G$100,2,FALSE)</f>
        <v>23389.779093125308</v>
      </c>
      <c r="P62" s="6">
        <f>VLOOKUP(N62,'Langfristet gæld'!$A$1:$G$100,7,FALSE)</f>
        <v>16488.618976557926</v>
      </c>
      <c r="Q62" s="6">
        <f t="shared" si="2"/>
        <v>-6901.1601165673819</v>
      </c>
      <c r="R62" s="9"/>
    </row>
    <row r="63" spans="1:18" x14ac:dyDescent="0.3">
      <c r="A63" s="3" t="s">
        <v>67</v>
      </c>
      <c r="B63" s="8">
        <f>VLOOKUP(A63,'Langfristet gæld'!$A$1:$G$100,2,FALSE)</f>
        <v>12284.912994799193</v>
      </c>
      <c r="C63" s="6">
        <f>VLOOKUP(A63,'Langfristet gæld'!$A$1:$G$100,3,FALSE)</f>
        <v>12135.412287676183</v>
      </c>
      <c r="D63" s="6">
        <f>VLOOKUP(A63,'Langfristet gæld'!$A$1:$G$100,4,FALSE)</f>
        <v>10794.641995665976</v>
      </c>
      <c r="E63" s="6">
        <f>VLOOKUP(A63,'Langfristet gæld'!$A$1:$G$100,5,FALSE)</f>
        <v>10493.431112233486</v>
      </c>
      <c r="F63" s="6">
        <f>VLOOKUP(A63,'Langfristet gæld'!$A$1:$G$100,6,FALSE)</f>
        <v>8703.6001553636597</v>
      </c>
      <c r="G63" s="6">
        <f>VLOOKUP(A63,'Langfristet gæld'!$A$1:$G$100,7,FALSE)</f>
        <v>8091.4556847404829</v>
      </c>
      <c r="H63" s="6">
        <f t="shared" si="0"/>
        <v>-4193.4573100587104</v>
      </c>
      <c r="I63" s="6">
        <f t="shared" si="1"/>
        <v>-612.14447062317686</v>
      </c>
      <c r="J63" s="9">
        <f t="shared" si="5"/>
        <v>-0.34135018390720445</v>
      </c>
      <c r="K63" s="9">
        <f t="shared" si="6"/>
        <v>-7.0332329116237977E-2</v>
      </c>
      <c r="N63" s="3" t="s">
        <v>67</v>
      </c>
      <c r="O63" s="8">
        <f>VLOOKUP(N63,'Langfristet gæld'!$A$1:$G$100,2,FALSE)</f>
        <v>12284.912994799193</v>
      </c>
      <c r="P63" s="6">
        <f>VLOOKUP(N63,'Langfristet gæld'!$A$1:$G$100,7,FALSE)</f>
        <v>8091.4556847404829</v>
      </c>
      <c r="Q63" s="6">
        <f t="shared" si="2"/>
        <v>-4193.4573100587104</v>
      </c>
      <c r="R63" s="9"/>
    </row>
    <row r="64" spans="1:18" x14ac:dyDescent="0.3">
      <c r="A64" s="3" t="s">
        <v>68</v>
      </c>
      <c r="B64" s="8">
        <f>VLOOKUP(A64,'Langfristet gæld'!$A$1:$G$100,2,FALSE)</f>
        <v>12914.214810918733</v>
      </c>
      <c r="C64" s="6">
        <f>VLOOKUP(A64,'Langfristet gæld'!$A$1:$G$100,3,FALSE)</f>
        <v>13104.874925168904</v>
      </c>
      <c r="D64" s="6">
        <f>VLOOKUP(A64,'Langfristet gæld'!$A$1:$G$100,4,FALSE)</f>
        <v>11885.20764027053</v>
      </c>
      <c r="E64" s="6">
        <f>VLOOKUP(A64,'Langfristet gæld'!$A$1:$G$100,5,FALSE)</f>
        <v>10496.316099945223</v>
      </c>
      <c r="F64" s="6">
        <f>VLOOKUP(A64,'Langfristet gæld'!$A$1:$G$100,6,FALSE)</f>
        <v>9409.1852925534677</v>
      </c>
      <c r="G64" s="6">
        <f>VLOOKUP(A64,'Langfristet gæld'!$A$1:$G$100,7,FALSE)</f>
        <v>9930.4571060344661</v>
      </c>
      <c r="H64" s="6">
        <f t="shared" si="0"/>
        <v>-2983.7577048842668</v>
      </c>
      <c r="I64" s="6">
        <f t="shared" si="1"/>
        <v>521.27181348099839</v>
      </c>
      <c r="J64" s="9">
        <f t="shared" si="5"/>
        <v>-0.23104445361723069</v>
      </c>
      <c r="K64" s="9">
        <f t="shared" si="6"/>
        <v>5.5400313339938008E-2</v>
      </c>
      <c r="N64" s="3" t="s">
        <v>68</v>
      </c>
      <c r="O64" s="8">
        <f>VLOOKUP(N64,'Langfristet gæld'!$A$1:$G$100,2,FALSE)</f>
        <v>12914.214810918733</v>
      </c>
      <c r="P64" s="6">
        <f>VLOOKUP(N64,'Langfristet gæld'!$A$1:$G$100,7,FALSE)</f>
        <v>9930.4571060344661</v>
      </c>
      <c r="Q64" s="6">
        <f t="shared" si="2"/>
        <v>-2983.7577048842668</v>
      </c>
      <c r="R64" s="9"/>
    </row>
    <row r="65" spans="1:18" x14ac:dyDescent="0.3">
      <c r="A65" s="3" t="s">
        <v>69</v>
      </c>
      <c r="B65" s="8">
        <f>VLOOKUP(A65,'Langfristet gæld'!$A$1:$G$100,2,FALSE)</f>
        <v>11769.131286316047</v>
      </c>
      <c r="C65" s="6">
        <f>VLOOKUP(A65,'Langfristet gæld'!$A$1:$G$100,3,FALSE)</f>
        <v>11616.733241985592</v>
      </c>
      <c r="D65" s="6">
        <f>VLOOKUP(A65,'Langfristet gæld'!$A$1:$G$100,4,FALSE)</f>
        <v>14009.085717700607</v>
      </c>
      <c r="E65" s="6">
        <f>VLOOKUP(A65,'Langfristet gæld'!$A$1:$G$100,5,FALSE)</f>
        <v>12857.175622701494</v>
      </c>
      <c r="F65" s="6">
        <f>VLOOKUP(A65,'Langfristet gæld'!$A$1:$G$100,6,FALSE)</f>
        <v>11786.621976894838</v>
      </c>
      <c r="G65" s="6">
        <f>VLOOKUP(A65,'Langfristet gæld'!$A$1:$G$100,7,FALSE)</f>
        <v>10657.043023083254</v>
      </c>
      <c r="H65" s="6">
        <f t="shared" si="0"/>
        <v>-1112.0882632327939</v>
      </c>
      <c r="I65" s="6">
        <f t="shared" si="1"/>
        <v>-1129.5789538115841</v>
      </c>
      <c r="J65" s="9">
        <f t="shared" si="5"/>
        <v>-9.4491958342398416E-2</v>
      </c>
      <c r="K65" s="9">
        <f t="shared" si="6"/>
        <v>-9.5835681845560433E-2</v>
      </c>
      <c r="N65" s="3" t="s">
        <v>69</v>
      </c>
      <c r="O65" s="8">
        <f>VLOOKUP(N65,'Langfristet gæld'!$A$1:$G$100,2,FALSE)</f>
        <v>11769.131286316047</v>
      </c>
      <c r="P65" s="6">
        <f>VLOOKUP(N65,'Langfristet gæld'!$A$1:$G$100,7,FALSE)</f>
        <v>10657.043023083254</v>
      </c>
      <c r="Q65" s="6">
        <f t="shared" si="2"/>
        <v>-1112.0882632327939</v>
      </c>
      <c r="R65" s="9"/>
    </row>
    <row r="66" spans="1:18" x14ac:dyDescent="0.3">
      <c r="A66" s="3" t="s">
        <v>70</v>
      </c>
      <c r="B66" s="8">
        <f>VLOOKUP(A66,'Langfristet gæld'!$A$1:$G$100,2,FALSE)</f>
        <v>9535.374844804317</v>
      </c>
      <c r="C66" s="6">
        <f>VLOOKUP(A66,'Langfristet gæld'!$A$1:$G$100,3,FALSE)</f>
        <v>9414.2255149393459</v>
      </c>
      <c r="D66" s="6">
        <f>VLOOKUP(A66,'Langfristet gæld'!$A$1:$G$100,4,FALSE)</f>
        <v>9237.2409695258975</v>
      </c>
      <c r="E66" s="6">
        <f>VLOOKUP(A66,'Langfristet gæld'!$A$1:$G$100,5,FALSE)</f>
        <v>8710.8435240511863</v>
      </c>
      <c r="F66" s="6">
        <f>VLOOKUP(A66,'Langfristet gæld'!$A$1:$G$100,6,FALSE)</f>
        <v>8136.0314569081556</v>
      </c>
      <c r="G66" s="6">
        <f>VLOOKUP(A66,'Langfristet gæld'!$A$1:$G$100,7,FALSE)</f>
        <v>7513.7115055011882</v>
      </c>
      <c r="H66" s="6">
        <f t="shared" si="0"/>
        <v>-2021.6633393031289</v>
      </c>
      <c r="I66" s="6">
        <f t="shared" si="1"/>
        <v>-622.31995140696745</v>
      </c>
      <c r="J66" s="9">
        <f t="shared" si="5"/>
        <v>-0.21201718571186565</v>
      </c>
      <c r="K66" s="9">
        <f t="shared" si="6"/>
        <v>-7.6489373806263611E-2</v>
      </c>
      <c r="N66" s="3" t="s">
        <v>70</v>
      </c>
      <c r="O66" s="8">
        <f>VLOOKUP(N66,'Langfristet gæld'!$A$1:$G$100,2,FALSE)</f>
        <v>9535.374844804317</v>
      </c>
      <c r="P66" s="6">
        <f>VLOOKUP(N66,'Langfristet gæld'!$A$1:$G$100,7,FALSE)</f>
        <v>7513.7115055011882</v>
      </c>
      <c r="Q66" s="6">
        <f t="shared" si="2"/>
        <v>-2021.6633393031289</v>
      </c>
      <c r="R66" s="9"/>
    </row>
    <row r="67" spans="1:18" x14ac:dyDescent="0.3">
      <c r="A67" s="3" t="s">
        <v>71</v>
      </c>
      <c r="B67" s="8">
        <f>VLOOKUP(A67,'Langfristet gæld'!$A$1:$G$100,2,FALSE)</f>
        <v>9863.4447287821404</v>
      </c>
      <c r="C67" s="6">
        <f>VLOOKUP(A67,'Langfristet gæld'!$A$1:$G$100,3,FALSE)</f>
        <v>10080.62137564433</v>
      </c>
      <c r="D67" s="6">
        <f>VLOOKUP(A67,'Langfristet gæld'!$A$1:$G$100,4,FALSE)</f>
        <v>10196.821092600592</v>
      </c>
      <c r="E67" s="6">
        <f>VLOOKUP(A67,'Langfristet gæld'!$A$1:$G$100,5,FALSE)</f>
        <v>9621.4722679625684</v>
      </c>
      <c r="F67" s="6">
        <f>VLOOKUP(A67,'Langfristet gæld'!$A$1:$G$100,6,FALSE)</f>
        <v>9164.0897186804286</v>
      </c>
      <c r="G67" s="6">
        <f>VLOOKUP(A67,'Langfristet gæld'!$A$1:$G$100,7,FALSE)</f>
        <v>8385.5421686746977</v>
      </c>
      <c r="H67" s="6">
        <f t="shared" ref="H67:H100" si="7">G67-B67</f>
        <v>-1477.9025601074427</v>
      </c>
      <c r="I67" s="6">
        <f t="shared" ref="I67:I100" si="8">G67-F67</f>
        <v>-778.54755000573095</v>
      </c>
      <c r="J67" s="9">
        <f t="shared" ref="J67:J100" si="9">(G67-B67)/B67</f>
        <v>-0.14983635035687196</v>
      </c>
      <c r="K67" s="9">
        <f t="shared" ref="K67:K100" si="10">(G67-F67)/F67</f>
        <v>-8.4956343063589831E-2</v>
      </c>
      <c r="N67" s="3" t="s">
        <v>71</v>
      </c>
      <c r="O67" s="8">
        <f>VLOOKUP(N67,'Langfristet gæld'!$A$1:$G$100,2,FALSE)</f>
        <v>9863.4447287821404</v>
      </c>
      <c r="P67" s="6">
        <f>VLOOKUP(N67,'Langfristet gæld'!$A$1:$G$100,7,FALSE)</f>
        <v>8385.5421686746977</v>
      </c>
      <c r="Q67" s="6">
        <f t="shared" ref="Q67:Q100" si="11">P67-O67</f>
        <v>-1477.9025601074427</v>
      </c>
      <c r="R67" s="9"/>
    </row>
    <row r="68" spans="1:18" x14ac:dyDescent="0.3">
      <c r="A68" s="3" t="s">
        <v>72</v>
      </c>
      <c r="B68" s="8">
        <f>VLOOKUP(A68,'Langfristet gæld'!$A$1:$G$100,2,FALSE)</f>
        <v>11395.330380930123</v>
      </c>
      <c r="C68" s="6">
        <f>VLOOKUP(A68,'Langfristet gæld'!$A$1:$G$100,3,FALSE)</f>
        <v>10799.550004695277</v>
      </c>
      <c r="D68" s="6">
        <f>VLOOKUP(A68,'Langfristet gæld'!$A$1:$G$100,4,FALSE)</f>
        <v>10756.959777045546</v>
      </c>
      <c r="E68" s="6">
        <f>VLOOKUP(A68,'Langfristet gæld'!$A$1:$G$100,5,FALSE)</f>
        <v>10166.115070093456</v>
      </c>
      <c r="F68" s="6">
        <f>VLOOKUP(A68,'Langfristet gæld'!$A$1:$G$100,6,FALSE)</f>
        <v>9484.5384525314967</v>
      </c>
      <c r="G68" s="6">
        <f>VLOOKUP(A68,'Langfristet gæld'!$A$1:$G$100,7,FALSE)</f>
        <v>8746.6757346216073</v>
      </c>
      <c r="H68" s="6">
        <f t="shared" si="7"/>
        <v>-2648.654646308516</v>
      </c>
      <c r="I68" s="6">
        <f t="shared" si="8"/>
        <v>-737.8627179098894</v>
      </c>
      <c r="J68" s="9">
        <f t="shared" si="9"/>
        <v>-0.2324333352143077</v>
      </c>
      <c r="K68" s="9">
        <f t="shared" si="10"/>
        <v>-7.7796375817628549E-2</v>
      </c>
      <c r="N68" s="3" t="s">
        <v>72</v>
      </c>
      <c r="O68" s="8">
        <f>VLOOKUP(N68,'Langfristet gæld'!$A$1:$G$100,2,FALSE)</f>
        <v>11395.330380930123</v>
      </c>
      <c r="P68" s="6">
        <f>VLOOKUP(N68,'Langfristet gæld'!$A$1:$G$100,7,FALSE)</f>
        <v>8746.6757346216073</v>
      </c>
      <c r="Q68" s="6">
        <f t="shared" si="11"/>
        <v>-2648.654646308516</v>
      </c>
      <c r="R68" s="9"/>
    </row>
    <row r="69" spans="1:18" x14ac:dyDescent="0.3">
      <c r="A69" s="3" t="s">
        <v>73</v>
      </c>
      <c r="B69" s="8">
        <f>VLOOKUP(A69,'Langfristet gæld'!$A$1:$G$100,2,FALSE)</f>
        <v>7378.7686850382934</v>
      </c>
      <c r="C69" s="6">
        <f>VLOOKUP(A69,'Langfristet gæld'!$A$1:$G$100,3,FALSE)</f>
        <v>6694.697060305728</v>
      </c>
      <c r="D69" s="6">
        <f>VLOOKUP(A69,'Langfristet gæld'!$A$1:$G$100,4,FALSE)</f>
        <v>6461.2728858477249</v>
      </c>
      <c r="E69" s="6">
        <f>VLOOKUP(A69,'Langfristet gæld'!$A$1:$G$100,5,FALSE)</f>
        <v>6487.2337381672369</v>
      </c>
      <c r="F69" s="6">
        <f>VLOOKUP(A69,'Langfristet gæld'!$A$1:$G$100,6,FALSE)</f>
        <v>5758.7303178064731</v>
      </c>
      <c r="G69" s="6">
        <f>VLOOKUP(A69,'Langfristet gæld'!$A$1:$G$100,7,FALSE)</f>
        <v>5114.6044624746455</v>
      </c>
      <c r="H69" s="6">
        <f t="shared" si="7"/>
        <v>-2264.1642225636479</v>
      </c>
      <c r="I69" s="6">
        <f t="shared" si="8"/>
        <v>-644.12585533182755</v>
      </c>
      <c r="J69" s="9">
        <f t="shared" si="9"/>
        <v>-0.30684851622393655</v>
      </c>
      <c r="K69" s="9">
        <f t="shared" si="10"/>
        <v>-0.11185206109411598</v>
      </c>
      <c r="N69" s="3" t="s">
        <v>73</v>
      </c>
      <c r="O69" s="8">
        <f>VLOOKUP(N69,'Langfristet gæld'!$A$1:$G$100,2,FALSE)</f>
        <v>7378.7686850382934</v>
      </c>
      <c r="P69" s="6">
        <f>VLOOKUP(N69,'Langfristet gæld'!$A$1:$G$100,7,FALSE)</f>
        <v>5114.6044624746455</v>
      </c>
      <c r="Q69" s="6">
        <f t="shared" si="11"/>
        <v>-2264.1642225636479</v>
      </c>
      <c r="R69" s="9"/>
    </row>
    <row r="70" spans="1:18" x14ac:dyDescent="0.3">
      <c r="A70" s="3" t="s">
        <v>74</v>
      </c>
      <c r="B70" s="8">
        <f>VLOOKUP(A70,'Langfristet gæld'!$A$1:$G$100,2,FALSE)</f>
        <v>12070.337149301165</v>
      </c>
      <c r="C70" s="6">
        <f>VLOOKUP(A70,'Langfristet gæld'!$A$1:$G$100,3,FALSE)</f>
        <v>11930.369277426609</v>
      </c>
      <c r="D70" s="6">
        <f>VLOOKUP(A70,'Langfristet gæld'!$A$1:$G$100,4,FALSE)</f>
        <v>11373.602555266967</v>
      </c>
      <c r="E70" s="6">
        <f>VLOOKUP(A70,'Langfristet gæld'!$A$1:$G$100,5,FALSE)</f>
        <v>10878.296503401127</v>
      </c>
      <c r="F70" s="6">
        <f>VLOOKUP(A70,'Langfristet gæld'!$A$1:$G$100,6,FALSE)</f>
        <v>10161.719332662356</v>
      </c>
      <c r="G70" s="6">
        <f>VLOOKUP(A70,'Langfristet gæld'!$A$1:$G$100,7,FALSE)</f>
        <v>9578.8887937676573</v>
      </c>
      <c r="H70" s="6">
        <f t="shared" si="7"/>
        <v>-2491.4483555335082</v>
      </c>
      <c r="I70" s="6">
        <f t="shared" si="8"/>
        <v>-582.8305388946992</v>
      </c>
      <c r="J70" s="9">
        <f t="shared" si="9"/>
        <v>-0.20641083382478304</v>
      </c>
      <c r="K70" s="9">
        <f t="shared" si="10"/>
        <v>-5.7355504498272578E-2</v>
      </c>
      <c r="N70" s="3" t="s">
        <v>74</v>
      </c>
      <c r="O70" s="8">
        <f>VLOOKUP(N70,'Langfristet gæld'!$A$1:$G$100,2,FALSE)</f>
        <v>12070.337149301165</v>
      </c>
      <c r="P70" s="6">
        <f>VLOOKUP(N70,'Langfristet gæld'!$A$1:$G$100,7,FALSE)</f>
        <v>9578.8887937676573</v>
      </c>
      <c r="Q70" s="6">
        <f t="shared" si="11"/>
        <v>-2491.4483555335082</v>
      </c>
      <c r="R70" s="9"/>
    </row>
    <row r="71" spans="1:18" x14ac:dyDescent="0.3">
      <c r="A71" s="3" t="s">
        <v>75</v>
      </c>
      <c r="B71" s="8">
        <f>VLOOKUP(A71,'Langfristet gæld'!$A$1:$G$100,2,FALSE)</f>
        <v>9451.6605692317225</v>
      </c>
      <c r="C71" s="6">
        <f>VLOOKUP(A71,'Langfristet gæld'!$A$1:$G$100,3,FALSE)</f>
        <v>8853.5924713584282</v>
      </c>
      <c r="D71" s="6">
        <f>VLOOKUP(A71,'Langfristet gæld'!$A$1:$G$100,4,FALSE)</f>
        <v>7408.828146428501</v>
      </c>
      <c r="E71" s="6">
        <f>VLOOKUP(A71,'Langfristet gæld'!$A$1:$G$100,5,FALSE)</f>
        <v>6540.4562245579928</v>
      </c>
      <c r="F71" s="6">
        <f>VLOOKUP(A71,'Langfristet gæld'!$A$1:$G$100,6,FALSE)</f>
        <v>5959.9733179359382</v>
      </c>
      <c r="G71" s="6">
        <f>VLOOKUP(A71,'Langfristet gæld'!$A$1:$G$100,7,FALSE)</f>
        <v>5107.6487252124643</v>
      </c>
      <c r="H71" s="6">
        <f t="shared" si="7"/>
        <v>-4344.0118440192582</v>
      </c>
      <c r="I71" s="6">
        <f t="shared" si="8"/>
        <v>-852.32459272347387</v>
      </c>
      <c r="J71" s="9">
        <f t="shared" si="9"/>
        <v>-0.45960303083253451</v>
      </c>
      <c r="K71" s="9">
        <f t="shared" si="10"/>
        <v>-0.14300812222740814</v>
      </c>
      <c r="N71" s="3" t="s">
        <v>75</v>
      </c>
      <c r="O71" s="8">
        <f>VLOOKUP(N71,'Langfristet gæld'!$A$1:$G$100,2,FALSE)</f>
        <v>9451.6605692317225</v>
      </c>
      <c r="P71" s="6">
        <f>VLOOKUP(N71,'Langfristet gæld'!$A$1:$G$100,7,FALSE)</f>
        <v>5107.6487252124643</v>
      </c>
      <c r="Q71" s="6">
        <f t="shared" si="11"/>
        <v>-4344.0118440192582</v>
      </c>
      <c r="R71" s="9"/>
    </row>
    <row r="72" spans="1:18" x14ac:dyDescent="0.3">
      <c r="A72" s="3" t="s">
        <v>76</v>
      </c>
      <c r="B72" s="8">
        <f>VLOOKUP(A72,'Langfristet gæld'!$A$1:$G$100,2,FALSE)</f>
        <v>12026.575631240246</v>
      </c>
      <c r="C72" s="6">
        <f>VLOOKUP(A72,'Langfristet gæld'!$A$1:$G$100,3,FALSE)</f>
        <v>10528.111934435974</v>
      </c>
      <c r="D72" s="6">
        <f>VLOOKUP(A72,'Langfristet gæld'!$A$1:$G$100,4,FALSE)</f>
        <v>9712.4812747747346</v>
      </c>
      <c r="E72" s="6">
        <f>VLOOKUP(A72,'Langfristet gæld'!$A$1:$G$100,5,FALSE)</f>
        <v>8899.6797904662126</v>
      </c>
      <c r="F72" s="6">
        <f>VLOOKUP(A72,'Langfristet gæld'!$A$1:$G$100,6,FALSE)</f>
        <v>7696.4223846201758</v>
      </c>
      <c r="G72" s="6">
        <f>VLOOKUP(A72,'Langfristet gæld'!$A$1:$G$100,7,FALSE)</f>
        <v>6639.58993783194</v>
      </c>
      <c r="H72" s="6">
        <f t="shared" si="7"/>
        <v>-5386.9856934083064</v>
      </c>
      <c r="I72" s="6">
        <f t="shared" si="8"/>
        <v>-1056.8324467882358</v>
      </c>
      <c r="J72" s="9">
        <f t="shared" si="9"/>
        <v>-0.44792348699949686</v>
      </c>
      <c r="K72" s="9">
        <f t="shared" si="10"/>
        <v>-0.13731476704034756</v>
      </c>
      <c r="N72" s="3" t="s">
        <v>76</v>
      </c>
      <c r="O72" s="8">
        <f>VLOOKUP(N72,'Langfristet gæld'!$A$1:$G$100,2,FALSE)</f>
        <v>12026.575631240246</v>
      </c>
      <c r="P72" s="6">
        <f>VLOOKUP(N72,'Langfristet gæld'!$A$1:$G$100,7,FALSE)</f>
        <v>6639.58993783194</v>
      </c>
      <c r="Q72" s="6">
        <f t="shared" si="11"/>
        <v>-5386.9856934083064</v>
      </c>
      <c r="R72" s="9"/>
    </row>
    <row r="73" spans="1:18" x14ac:dyDescent="0.3">
      <c r="A73" s="3" t="s">
        <v>77</v>
      </c>
      <c r="B73" s="8">
        <f>VLOOKUP(A73,'Langfristet gæld'!$A$1:$G$100,2,FALSE)</f>
        <v>13177.376920491384</v>
      </c>
      <c r="C73" s="6">
        <f>VLOOKUP(A73,'Langfristet gæld'!$A$1:$G$100,3,FALSE)</f>
        <v>12577.889647724023</v>
      </c>
      <c r="D73" s="6">
        <f>VLOOKUP(A73,'Langfristet gæld'!$A$1:$G$100,4,FALSE)</f>
        <v>11463.371619148238</v>
      </c>
      <c r="E73" s="6">
        <f>VLOOKUP(A73,'Langfristet gæld'!$A$1:$G$100,5,FALSE)</f>
        <v>10409.150412764908</v>
      </c>
      <c r="F73" s="6">
        <f>VLOOKUP(A73,'Langfristet gæld'!$A$1:$G$100,6,FALSE)</f>
        <v>9267.7867260342518</v>
      </c>
      <c r="G73" s="6">
        <f>VLOOKUP(A73,'Langfristet gæld'!$A$1:$G$100,7,FALSE)</f>
        <v>7809.9609335465457</v>
      </c>
      <c r="H73" s="6">
        <f t="shared" si="7"/>
        <v>-5367.4159869448386</v>
      </c>
      <c r="I73" s="6">
        <f t="shared" si="8"/>
        <v>-1457.8257924877062</v>
      </c>
      <c r="J73" s="9">
        <f t="shared" si="9"/>
        <v>-0.40732051753018289</v>
      </c>
      <c r="K73" s="9">
        <f t="shared" si="10"/>
        <v>-0.15730031727990784</v>
      </c>
      <c r="N73" s="3" t="s">
        <v>77</v>
      </c>
      <c r="O73" s="8">
        <f>VLOOKUP(N73,'Langfristet gæld'!$A$1:$G$100,2,FALSE)</f>
        <v>13177.376920491384</v>
      </c>
      <c r="P73" s="6">
        <f>VLOOKUP(N73,'Langfristet gæld'!$A$1:$G$100,7,FALSE)</f>
        <v>7809.9609335465457</v>
      </c>
      <c r="Q73" s="6">
        <f t="shared" si="11"/>
        <v>-5367.4159869448386</v>
      </c>
      <c r="R73" s="9"/>
    </row>
    <row r="74" spans="1:18" x14ac:dyDescent="0.3">
      <c r="A74" s="3" t="s">
        <v>78</v>
      </c>
      <c r="B74" s="8">
        <f>VLOOKUP(A74,'Langfristet gæld'!$A$1:$G$100,2,FALSE)</f>
        <v>11848.573396854614</v>
      </c>
      <c r="C74" s="6">
        <f>VLOOKUP(A74,'Langfristet gæld'!$A$1:$G$100,3,FALSE)</f>
        <v>9424.043335770968</v>
      </c>
      <c r="D74" s="6">
        <f>VLOOKUP(A74,'Langfristet gæld'!$A$1:$G$100,4,FALSE)</f>
        <v>6920.8574979719142</v>
      </c>
      <c r="E74" s="6">
        <f>VLOOKUP(A74,'Langfristet gæld'!$A$1:$G$100,5,FALSE)</f>
        <v>5961.3181954151141</v>
      </c>
      <c r="F74" s="6">
        <f>VLOOKUP(A74,'Langfristet gæld'!$A$1:$G$100,6,FALSE)</f>
        <v>3594.4094604179168</v>
      </c>
      <c r="G74" s="6">
        <f>VLOOKUP(A74,'Langfristet gæld'!$A$1:$G$100,7,FALSE)</f>
        <v>2661.2660032349154</v>
      </c>
      <c r="H74" s="6">
        <f t="shared" si="7"/>
        <v>-9187.3073936196979</v>
      </c>
      <c r="I74" s="6">
        <f t="shared" si="8"/>
        <v>-933.14345718300137</v>
      </c>
      <c r="J74" s="9">
        <f t="shared" si="9"/>
        <v>-0.77539355042174196</v>
      </c>
      <c r="K74" s="9">
        <f t="shared" si="10"/>
        <v>-0.25960967092338616</v>
      </c>
      <c r="N74" s="3" t="s">
        <v>78</v>
      </c>
      <c r="O74" s="8">
        <f>VLOOKUP(N74,'Langfristet gæld'!$A$1:$G$100,2,FALSE)</f>
        <v>11848.573396854614</v>
      </c>
      <c r="P74" s="6">
        <f>VLOOKUP(N74,'Langfristet gæld'!$A$1:$G$100,7,FALSE)</f>
        <v>2661.2660032349154</v>
      </c>
      <c r="Q74" s="6">
        <f t="shared" si="11"/>
        <v>-9187.3073936196979</v>
      </c>
      <c r="R74" s="9"/>
    </row>
    <row r="75" spans="1:18" x14ac:dyDescent="0.3">
      <c r="A75" s="3" t="s">
        <v>79</v>
      </c>
      <c r="B75" s="8">
        <f>VLOOKUP(A75,'Langfristet gæld'!$A$1:$G$100,2,FALSE)</f>
        <v>14296.462857391534</v>
      </c>
      <c r="C75" s="6">
        <f>VLOOKUP(A75,'Langfristet gæld'!$A$1:$G$100,3,FALSE)</f>
        <v>13677.021798832817</v>
      </c>
      <c r="D75" s="6">
        <f>VLOOKUP(A75,'Langfristet gæld'!$A$1:$G$100,4,FALSE)</f>
        <v>14101.152696761012</v>
      </c>
      <c r="E75" s="6">
        <f>VLOOKUP(A75,'Langfristet gæld'!$A$1:$G$100,5,FALSE)</f>
        <v>13999.802226314028</v>
      </c>
      <c r="F75" s="6">
        <f>VLOOKUP(A75,'Langfristet gæld'!$A$1:$G$100,6,FALSE)</f>
        <v>12988.639289125109</v>
      </c>
      <c r="G75" s="6">
        <f>VLOOKUP(A75,'Langfristet gæld'!$A$1:$G$100,7,FALSE)</f>
        <v>12675.689016865486</v>
      </c>
      <c r="H75" s="6">
        <f t="shared" si="7"/>
        <v>-1620.7738405260479</v>
      </c>
      <c r="I75" s="6">
        <f t="shared" si="8"/>
        <v>-312.95027225962258</v>
      </c>
      <c r="J75" s="9">
        <f t="shared" si="9"/>
        <v>-0.11336887009698893</v>
      </c>
      <c r="K75" s="9">
        <f t="shared" si="10"/>
        <v>-2.4094153767257504E-2</v>
      </c>
      <c r="N75" s="3" t="s">
        <v>79</v>
      </c>
      <c r="O75" s="8">
        <f>VLOOKUP(N75,'Langfristet gæld'!$A$1:$G$100,2,FALSE)</f>
        <v>14296.462857391534</v>
      </c>
      <c r="P75" s="6">
        <f>VLOOKUP(N75,'Langfristet gæld'!$A$1:$G$100,7,FALSE)</f>
        <v>12675.689016865486</v>
      </c>
      <c r="Q75" s="6">
        <f t="shared" si="11"/>
        <v>-1620.7738405260479</v>
      </c>
      <c r="R75" s="9"/>
    </row>
    <row r="76" spans="1:18" x14ac:dyDescent="0.3">
      <c r="A76" s="3" t="s">
        <v>80</v>
      </c>
      <c r="B76" s="8">
        <f>VLOOKUP(A76,'Langfristet gæld'!$A$1:$G$100,2,FALSE)</f>
        <v>10771.643874121602</v>
      </c>
      <c r="C76" s="6">
        <f>VLOOKUP(A76,'Langfristet gæld'!$A$1:$G$100,3,FALSE)</f>
        <v>10562.177071968317</v>
      </c>
      <c r="D76" s="6">
        <f>VLOOKUP(A76,'Langfristet gæld'!$A$1:$G$100,4,FALSE)</f>
        <v>10241.253929387887</v>
      </c>
      <c r="E76" s="6">
        <f>VLOOKUP(A76,'Langfristet gæld'!$A$1:$G$100,5,FALSE)</f>
        <v>9877.7122651889495</v>
      </c>
      <c r="F76" s="6">
        <f>VLOOKUP(A76,'Langfristet gæld'!$A$1:$G$100,6,FALSE)</f>
        <v>9903.244220574752</v>
      </c>
      <c r="G76" s="6">
        <f>VLOOKUP(A76,'Langfristet gæld'!$A$1:$G$100,7,FALSE)</f>
        <v>11931.933892844358</v>
      </c>
      <c r="H76" s="6">
        <f t="shared" si="7"/>
        <v>1160.2900187227551</v>
      </c>
      <c r="I76" s="6">
        <f t="shared" si="8"/>
        <v>2028.6896722696056</v>
      </c>
      <c r="J76" s="9">
        <f t="shared" si="9"/>
        <v>0.10771707942464571</v>
      </c>
      <c r="K76" s="9">
        <f t="shared" si="10"/>
        <v>0.2048510192301273</v>
      </c>
      <c r="N76" s="3" t="s">
        <v>80</v>
      </c>
      <c r="O76" s="8">
        <f>VLOOKUP(N76,'Langfristet gæld'!$A$1:$G$100,2,FALSE)</f>
        <v>10771.643874121602</v>
      </c>
      <c r="P76" s="6">
        <f>VLOOKUP(N76,'Langfristet gæld'!$A$1:$G$100,7,FALSE)</f>
        <v>11931.933892844358</v>
      </c>
      <c r="Q76" s="6">
        <f t="shared" si="11"/>
        <v>1160.2900187227551</v>
      </c>
      <c r="R76" s="9"/>
    </row>
    <row r="77" spans="1:18" x14ac:dyDescent="0.3">
      <c r="A77" s="3" t="s">
        <v>81</v>
      </c>
      <c r="B77" s="8">
        <f>VLOOKUP(A77,'Langfristet gæld'!$A$1:$G$100,2,FALSE)</f>
        <v>122697.47528517109</v>
      </c>
      <c r="C77" s="6">
        <f>VLOOKUP(A77,'Langfristet gæld'!$A$1:$G$100,3,FALSE)</f>
        <v>121727.1646932185</v>
      </c>
      <c r="D77" s="6">
        <f>VLOOKUP(A77,'Langfristet gæld'!$A$1:$G$100,4,FALSE)</f>
        <v>116095.89604213664</v>
      </c>
      <c r="E77" s="6">
        <f>VLOOKUP(A77,'Langfristet gæld'!$A$1:$G$100,5,FALSE)</f>
        <v>112245.28938819707</v>
      </c>
      <c r="F77" s="6">
        <f>VLOOKUP(A77,'Langfristet gæld'!$A$1:$G$100,6,FALSE)</f>
        <v>104497.03884026258</v>
      </c>
      <c r="G77" s="6">
        <f>VLOOKUP(A77,'Langfristet gæld'!$A$1:$G$100,7,FALSE)</f>
        <v>97046.723804257665</v>
      </c>
      <c r="H77" s="6">
        <f t="shared" si="7"/>
        <v>-25650.75148091343</v>
      </c>
      <c r="I77" s="6">
        <f t="shared" si="8"/>
        <v>-7450.3150360049185</v>
      </c>
      <c r="J77" s="9">
        <f t="shared" si="9"/>
        <v>-0.20905688092844985</v>
      </c>
      <c r="K77" s="9">
        <f t="shared" si="10"/>
        <v>-7.1296901028877008E-2</v>
      </c>
      <c r="N77" s="3" t="s">
        <v>81</v>
      </c>
      <c r="O77" s="8">
        <f>VLOOKUP(N77,'Langfristet gæld'!$A$1:$G$100,2,FALSE)</f>
        <v>122697.47528517109</v>
      </c>
      <c r="P77" s="6">
        <f>VLOOKUP(N77,'Langfristet gæld'!$A$1:$G$100,7,FALSE)</f>
        <v>97046.723804257665</v>
      </c>
      <c r="Q77" s="6">
        <f t="shared" si="11"/>
        <v>-25650.75148091343</v>
      </c>
      <c r="R77" s="9"/>
    </row>
    <row r="78" spans="1:18" x14ac:dyDescent="0.3">
      <c r="A78" s="3" t="s">
        <v>82</v>
      </c>
      <c r="B78" s="8">
        <f>VLOOKUP(A78,'Langfristet gæld'!$A$1:$G$100,2,FALSE)</f>
        <v>4110.900259718499</v>
      </c>
      <c r="C78" s="6">
        <f>VLOOKUP(A78,'Langfristet gæld'!$A$1:$G$100,3,FALSE)</f>
        <v>6176.1426076953094</v>
      </c>
      <c r="D78" s="6">
        <f>VLOOKUP(A78,'Langfristet gæld'!$A$1:$G$100,4,FALSE)</f>
        <v>6094.0504702443041</v>
      </c>
      <c r="E78" s="6">
        <f>VLOOKUP(A78,'Langfristet gæld'!$A$1:$G$100,5,FALSE)</f>
        <v>6001.8471120728154</v>
      </c>
      <c r="F78" s="6">
        <f>VLOOKUP(A78,'Langfristet gæld'!$A$1:$G$100,6,FALSE)</f>
        <v>5322.3164786264197</v>
      </c>
      <c r="G78" s="6">
        <f>VLOOKUP(A78,'Langfristet gæld'!$A$1:$G$100,7,FALSE)</f>
        <v>4630.3660233764458</v>
      </c>
      <c r="H78" s="6">
        <f t="shared" si="7"/>
        <v>519.46576365794681</v>
      </c>
      <c r="I78" s="6">
        <f t="shared" si="8"/>
        <v>-691.95045524997386</v>
      </c>
      <c r="J78" s="9">
        <f t="shared" si="9"/>
        <v>0.12636301803476938</v>
      </c>
      <c r="K78" s="9">
        <f t="shared" si="10"/>
        <v>-0.13000926533187895</v>
      </c>
      <c r="N78" s="3" t="s">
        <v>82</v>
      </c>
      <c r="O78" s="8">
        <f>VLOOKUP(N78,'Langfristet gæld'!$A$1:$G$100,2,FALSE)</f>
        <v>4110.900259718499</v>
      </c>
      <c r="P78" s="6">
        <f>VLOOKUP(N78,'Langfristet gæld'!$A$1:$G$100,7,FALSE)</f>
        <v>4630.3660233764458</v>
      </c>
      <c r="Q78" s="6">
        <f t="shared" si="11"/>
        <v>519.46576365794681</v>
      </c>
      <c r="R78" s="9"/>
    </row>
    <row r="79" spans="1:18" x14ac:dyDescent="0.3">
      <c r="A79" s="3" t="s">
        <v>83</v>
      </c>
      <c r="B79" s="8">
        <f>VLOOKUP(A79,'Langfristet gæld'!$A$1:$G$100,2,FALSE)</f>
        <v>7247.160104117369</v>
      </c>
      <c r="C79" s="6">
        <f>VLOOKUP(A79,'Langfristet gæld'!$A$1:$G$100,3,FALSE)</f>
        <v>6905.097919711433</v>
      </c>
      <c r="D79" s="6">
        <f>VLOOKUP(A79,'Langfristet gæld'!$A$1:$G$100,4,FALSE)</f>
        <v>7208.4667032089283</v>
      </c>
      <c r="E79" s="6">
        <f>VLOOKUP(A79,'Langfristet gæld'!$A$1:$G$100,5,FALSE)</f>
        <v>7265.5112491373357</v>
      </c>
      <c r="F79" s="6">
        <f>VLOOKUP(A79,'Langfristet gæld'!$A$1:$G$100,6,FALSE)</f>
        <v>6435.6757147201943</v>
      </c>
      <c r="G79" s="6">
        <f>VLOOKUP(A79,'Langfristet gæld'!$A$1:$G$100,7,FALSE)</f>
        <v>5737.3703882324571</v>
      </c>
      <c r="H79" s="6">
        <f t="shared" si="7"/>
        <v>-1509.7897158849119</v>
      </c>
      <c r="I79" s="6">
        <f t="shared" si="8"/>
        <v>-698.30532648773715</v>
      </c>
      <c r="J79" s="9">
        <f t="shared" si="9"/>
        <v>-0.20832846165867741</v>
      </c>
      <c r="K79" s="9">
        <f t="shared" si="10"/>
        <v>-0.108505362520134</v>
      </c>
      <c r="N79" s="3" t="s">
        <v>83</v>
      </c>
      <c r="O79" s="8">
        <f>VLOOKUP(N79,'Langfristet gæld'!$A$1:$G$100,2,FALSE)</f>
        <v>7247.160104117369</v>
      </c>
      <c r="P79" s="6">
        <f>VLOOKUP(N79,'Langfristet gæld'!$A$1:$G$100,7,FALSE)</f>
        <v>5737.3703882324571</v>
      </c>
      <c r="Q79" s="6">
        <f t="shared" si="11"/>
        <v>-1509.7897158849119</v>
      </c>
      <c r="R79" s="9"/>
    </row>
    <row r="80" spans="1:18" x14ac:dyDescent="0.3">
      <c r="A80" s="3" t="s">
        <v>84</v>
      </c>
      <c r="B80" s="8">
        <f>VLOOKUP(A80,'Langfristet gæld'!$A$1:$G$100,2,FALSE)</f>
        <v>14595.740131578947</v>
      </c>
      <c r="C80" s="6">
        <f>VLOOKUP(A80,'Langfristet gæld'!$A$1:$G$100,3,FALSE)</f>
        <v>14780.628589778878</v>
      </c>
      <c r="D80" s="6">
        <f>VLOOKUP(A80,'Langfristet gæld'!$A$1:$G$100,4,FALSE)</f>
        <v>13623.988172079164</v>
      </c>
      <c r="E80" s="6">
        <f>VLOOKUP(A80,'Langfristet gæld'!$A$1:$G$100,5,FALSE)</f>
        <v>13429.17304201833</v>
      </c>
      <c r="F80" s="6">
        <f>VLOOKUP(A80,'Langfristet gæld'!$A$1:$G$100,6,FALSE)</f>
        <v>11974.547992109021</v>
      </c>
      <c r="G80" s="6">
        <f>VLOOKUP(A80,'Langfristet gæld'!$A$1:$G$100,7,FALSE)</f>
        <v>10522.84092444925</v>
      </c>
      <c r="H80" s="6">
        <f t="shared" si="7"/>
        <v>-4072.8992071296962</v>
      </c>
      <c r="I80" s="6">
        <f t="shared" si="8"/>
        <v>-1451.7070676597705</v>
      </c>
      <c r="J80" s="9">
        <f t="shared" si="9"/>
        <v>-0.27904711720083875</v>
      </c>
      <c r="K80" s="9">
        <f t="shared" si="10"/>
        <v>-0.12123272365824708</v>
      </c>
      <c r="N80" s="3" t="s">
        <v>84</v>
      </c>
      <c r="O80" s="8">
        <f>VLOOKUP(N80,'Langfristet gæld'!$A$1:$G$100,2,FALSE)</f>
        <v>14595.740131578947</v>
      </c>
      <c r="P80" s="6">
        <f>VLOOKUP(N80,'Langfristet gæld'!$A$1:$G$100,7,FALSE)</f>
        <v>10522.84092444925</v>
      </c>
      <c r="Q80" s="6">
        <f t="shared" si="11"/>
        <v>-4072.8992071296962</v>
      </c>
      <c r="R80" s="9"/>
    </row>
    <row r="81" spans="1:18" x14ac:dyDescent="0.3">
      <c r="A81" s="3" t="s">
        <v>85</v>
      </c>
      <c r="B81" s="8">
        <f>VLOOKUP(A81,'Langfristet gæld'!$A$1:$G$100,2,FALSE)</f>
        <v>9377.9070222338141</v>
      </c>
      <c r="C81" s="6">
        <f>VLOOKUP(A81,'Langfristet gæld'!$A$1:$G$100,3,FALSE)</f>
        <v>11435.326096870267</v>
      </c>
      <c r="D81" s="6">
        <f>VLOOKUP(A81,'Langfristet gæld'!$A$1:$G$100,4,FALSE)</f>
        <v>10955.963945134954</v>
      </c>
      <c r="E81" s="6">
        <f>VLOOKUP(A81,'Langfristet gæld'!$A$1:$G$100,5,FALSE)</f>
        <v>10786.723831705689</v>
      </c>
      <c r="F81" s="6">
        <f>VLOOKUP(A81,'Langfristet gæld'!$A$1:$G$100,6,FALSE)</f>
        <v>10694.632792162574</v>
      </c>
      <c r="G81" s="6">
        <f>VLOOKUP(A81,'Langfristet gæld'!$A$1:$G$100,7,FALSE)</f>
        <v>9830.2837766048833</v>
      </c>
      <c r="H81" s="6">
        <f t="shared" si="7"/>
        <v>452.37675437106918</v>
      </c>
      <c r="I81" s="6">
        <f t="shared" si="8"/>
        <v>-864.34901555769102</v>
      </c>
      <c r="J81" s="9">
        <f t="shared" si="9"/>
        <v>4.8238562538372574E-2</v>
      </c>
      <c r="K81" s="9">
        <f t="shared" si="10"/>
        <v>-8.082082221571163E-2</v>
      </c>
      <c r="N81" s="3" t="s">
        <v>85</v>
      </c>
      <c r="O81" s="8">
        <f>VLOOKUP(N81,'Langfristet gæld'!$A$1:$G$100,2,FALSE)</f>
        <v>9377.9070222338141</v>
      </c>
      <c r="P81" s="6">
        <f>VLOOKUP(N81,'Langfristet gæld'!$A$1:$G$100,7,FALSE)</f>
        <v>9830.2837766048833</v>
      </c>
      <c r="Q81" s="6">
        <f t="shared" si="11"/>
        <v>452.37675437106918</v>
      </c>
      <c r="R81" s="9"/>
    </row>
    <row r="82" spans="1:18" x14ac:dyDescent="0.3">
      <c r="A82" s="3" t="s">
        <v>86</v>
      </c>
      <c r="B82" s="8">
        <f>VLOOKUP(A82,'Langfristet gæld'!$A$1:$G$100,2,FALSE)</f>
        <v>5343.8990900737354</v>
      </c>
      <c r="C82" s="6">
        <f>VLOOKUP(A82,'Langfristet gæld'!$A$1:$G$100,3,FALSE)</f>
        <v>5149.2108483693828</v>
      </c>
      <c r="D82" s="6">
        <f>VLOOKUP(A82,'Langfristet gæld'!$A$1:$G$100,4,FALSE)</f>
        <v>5037.8185848541398</v>
      </c>
      <c r="E82" s="6">
        <f>VLOOKUP(A82,'Langfristet gæld'!$A$1:$G$100,5,FALSE)</f>
        <v>4431.5289822811856</v>
      </c>
      <c r="F82" s="6">
        <f>VLOOKUP(A82,'Langfristet gæld'!$A$1:$G$100,6,FALSE)</f>
        <v>3832.2120858609424</v>
      </c>
      <c r="G82" s="6">
        <f>VLOOKUP(A82,'Langfristet gæld'!$A$1:$G$100,7,FALSE)</f>
        <v>3181.0240098955228</v>
      </c>
      <c r="H82" s="6">
        <f t="shared" si="7"/>
        <v>-2162.8750801782126</v>
      </c>
      <c r="I82" s="6">
        <f t="shared" si="8"/>
        <v>-651.18807596541956</v>
      </c>
      <c r="J82" s="9">
        <f t="shared" si="9"/>
        <v>-0.40473726088798001</v>
      </c>
      <c r="K82" s="9">
        <f t="shared" si="10"/>
        <v>-0.16992485315935327</v>
      </c>
      <c r="N82" s="3" t="s">
        <v>86</v>
      </c>
      <c r="O82" s="8">
        <f>VLOOKUP(N82,'Langfristet gæld'!$A$1:$G$100,2,FALSE)</f>
        <v>5343.8990900737354</v>
      </c>
      <c r="P82" s="6">
        <f>VLOOKUP(N82,'Langfristet gæld'!$A$1:$G$100,7,FALSE)</f>
        <v>3181.0240098955228</v>
      </c>
      <c r="Q82" s="6">
        <f t="shared" si="11"/>
        <v>-2162.8750801782126</v>
      </c>
      <c r="R82" s="9"/>
    </row>
    <row r="83" spans="1:18" x14ac:dyDescent="0.3">
      <c r="A83" s="3" t="s">
        <v>87</v>
      </c>
      <c r="B83" s="8">
        <f>VLOOKUP(A83,'Langfristet gæld'!$A$1:$G$100,2,FALSE)</f>
        <v>13148.009836009684</v>
      </c>
      <c r="C83" s="6">
        <f>VLOOKUP(A83,'Langfristet gæld'!$A$1:$G$100,3,FALSE)</f>
        <v>12651.457653749594</v>
      </c>
      <c r="D83" s="6">
        <f>VLOOKUP(A83,'Langfristet gæld'!$A$1:$G$100,4,FALSE)</f>
        <v>13601.112416364795</v>
      </c>
      <c r="E83" s="6">
        <f>VLOOKUP(A83,'Langfristet gæld'!$A$1:$G$100,5,FALSE)</f>
        <v>13417.801223397046</v>
      </c>
      <c r="F83" s="6">
        <f>VLOOKUP(A83,'Langfristet gæld'!$A$1:$G$100,6,FALSE)</f>
        <v>12763.372831540006</v>
      </c>
      <c r="G83" s="6">
        <f>VLOOKUP(A83,'Langfristet gæld'!$A$1:$G$100,7,FALSE)</f>
        <v>11811.290540084958</v>
      </c>
      <c r="H83" s="6">
        <f t="shared" si="7"/>
        <v>-1336.7192959247259</v>
      </c>
      <c r="I83" s="6">
        <f t="shared" si="8"/>
        <v>-952.08229145504811</v>
      </c>
      <c r="J83" s="9">
        <f t="shared" si="9"/>
        <v>-0.10166704410759778</v>
      </c>
      <c r="K83" s="9">
        <f t="shared" si="10"/>
        <v>-7.4594882091223183E-2</v>
      </c>
      <c r="N83" s="3" t="s">
        <v>87</v>
      </c>
      <c r="O83" s="8">
        <f>VLOOKUP(N83,'Langfristet gæld'!$A$1:$G$100,2,FALSE)</f>
        <v>13148.009836009684</v>
      </c>
      <c r="P83" s="6">
        <f>VLOOKUP(N83,'Langfristet gæld'!$A$1:$G$100,7,FALSE)</f>
        <v>11811.290540084958</v>
      </c>
      <c r="Q83" s="6">
        <f t="shared" si="11"/>
        <v>-1336.7192959247259</v>
      </c>
      <c r="R83" s="9"/>
    </row>
    <row r="84" spans="1:18" x14ac:dyDescent="0.3">
      <c r="A84" s="3" t="s">
        <v>88</v>
      </c>
      <c r="B84" s="8">
        <f>VLOOKUP(A84,'Langfristet gæld'!$A$1:$G$100,2,FALSE)</f>
        <v>14992.251657705014</v>
      </c>
      <c r="C84" s="6">
        <f>VLOOKUP(A84,'Langfristet gæld'!$A$1:$G$100,3,FALSE)</f>
        <v>13375.788754924195</v>
      </c>
      <c r="D84" s="6">
        <f>VLOOKUP(A84,'Langfristet gæld'!$A$1:$G$100,4,FALSE)</f>
        <v>12358.995899916088</v>
      </c>
      <c r="E84" s="6">
        <f>VLOOKUP(A84,'Langfristet gæld'!$A$1:$G$100,5,FALSE)</f>
        <v>11177.83740084704</v>
      </c>
      <c r="F84" s="6">
        <f>VLOOKUP(A84,'Langfristet gæld'!$A$1:$G$100,6,FALSE)</f>
        <v>9618.4636238926723</v>
      </c>
      <c r="G84" s="6">
        <f>VLOOKUP(A84,'Langfristet gæld'!$A$1:$G$100,7,FALSE)</f>
        <v>8180.1177693107029</v>
      </c>
      <c r="H84" s="6">
        <f t="shared" si="7"/>
        <v>-6812.1338883943108</v>
      </c>
      <c r="I84" s="6">
        <f t="shared" si="8"/>
        <v>-1438.3458545819694</v>
      </c>
      <c r="J84" s="9">
        <f t="shared" si="9"/>
        <v>-0.45437697044615244</v>
      </c>
      <c r="K84" s="9">
        <f t="shared" si="10"/>
        <v>-0.14954008361679064</v>
      </c>
      <c r="N84" s="3" t="s">
        <v>88</v>
      </c>
      <c r="O84" s="8">
        <f>VLOOKUP(N84,'Langfristet gæld'!$A$1:$G$100,2,FALSE)</f>
        <v>14992.251657705014</v>
      </c>
      <c r="P84" s="6">
        <f>VLOOKUP(N84,'Langfristet gæld'!$A$1:$G$100,7,FALSE)</f>
        <v>8180.1177693107029</v>
      </c>
      <c r="Q84" s="6">
        <f t="shared" si="11"/>
        <v>-6812.1338883943108</v>
      </c>
      <c r="R84" s="9"/>
    </row>
    <row r="85" spans="1:18" x14ac:dyDescent="0.3">
      <c r="A85" s="3" t="s">
        <v>89</v>
      </c>
      <c r="B85" s="8">
        <f>VLOOKUP(A85,'Langfristet gæld'!$A$1:$G$100,2,FALSE)</f>
        <v>12162.607079104402</v>
      </c>
      <c r="C85" s="6">
        <f>VLOOKUP(A85,'Langfristet gæld'!$A$1:$G$100,3,FALSE)</f>
        <v>12621.117228580264</v>
      </c>
      <c r="D85" s="6">
        <f>VLOOKUP(A85,'Langfristet gæld'!$A$1:$G$100,4,FALSE)</f>
        <v>13907.933783050199</v>
      </c>
      <c r="E85" s="6">
        <f>VLOOKUP(A85,'Langfristet gæld'!$A$1:$G$100,5,FALSE)</f>
        <v>14145.370486656202</v>
      </c>
      <c r="F85" s="6">
        <f>VLOOKUP(A85,'Langfristet gæld'!$A$1:$G$100,6,FALSE)</f>
        <v>12310.633563829788</v>
      </c>
      <c r="G85" s="6">
        <f>VLOOKUP(A85,'Langfristet gæld'!$A$1:$G$100,7,FALSE)</f>
        <v>9834.4267584426761</v>
      </c>
      <c r="H85" s="6">
        <f t="shared" si="7"/>
        <v>-2328.180320661726</v>
      </c>
      <c r="I85" s="6">
        <f t="shared" si="8"/>
        <v>-2476.2068053871117</v>
      </c>
      <c r="J85" s="9">
        <f t="shared" si="9"/>
        <v>-0.19142115711865637</v>
      </c>
      <c r="K85" s="9">
        <f t="shared" si="10"/>
        <v>-0.20114373419923107</v>
      </c>
      <c r="N85" s="3" t="s">
        <v>89</v>
      </c>
      <c r="O85" s="8">
        <f>VLOOKUP(N85,'Langfristet gæld'!$A$1:$G$100,2,FALSE)</f>
        <v>12162.607079104402</v>
      </c>
      <c r="P85" s="6">
        <f>VLOOKUP(N85,'Langfristet gæld'!$A$1:$G$100,7,FALSE)</f>
        <v>9834.4267584426761</v>
      </c>
      <c r="Q85" s="6">
        <f t="shared" si="11"/>
        <v>-2328.180320661726</v>
      </c>
      <c r="R85" s="9"/>
    </row>
    <row r="86" spans="1:18" x14ac:dyDescent="0.3">
      <c r="A86" s="3" t="s">
        <v>90</v>
      </c>
      <c r="B86" s="8">
        <f>VLOOKUP(A86,'Langfristet gæld'!$A$1:$G$100,2,FALSE)</f>
        <v>12944.949663593321</v>
      </c>
      <c r="C86" s="6">
        <f>VLOOKUP(A86,'Langfristet gæld'!$A$1:$G$100,3,FALSE)</f>
        <v>12684.591427503869</v>
      </c>
      <c r="D86" s="6">
        <f>VLOOKUP(A86,'Langfristet gæld'!$A$1:$G$100,4,FALSE)</f>
        <v>13747.438506460459</v>
      </c>
      <c r="E86" s="6">
        <f>VLOOKUP(A86,'Langfristet gæld'!$A$1:$G$100,5,FALSE)</f>
        <v>13460.922996193389</v>
      </c>
      <c r="F86" s="6">
        <f>VLOOKUP(A86,'Langfristet gæld'!$A$1:$G$100,6,FALSE)</f>
        <v>12949.417131445431</v>
      </c>
      <c r="G86" s="6">
        <f>VLOOKUP(A86,'Langfristet gæld'!$A$1:$G$100,7,FALSE)</f>
        <v>12234.960743615196</v>
      </c>
      <c r="H86" s="6">
        <f t="shared" si="7"/>
        <v>-709.98891997812461</v>
      </c>
      <c r="I86" s="6">
        <f t="shared" si="8"/>
        <v>-714.45638783023423</v>
      </c>
      <c r="J86" s="9">
        <f t="shared" si="9"/>
        <v>-5.4846788780872131E-2</v>
      </c>
      <c r="K86" s="9">
        <f t="shared" si="10"/>
        <v>-5.5172860722456758E-2</v>
      </c>
      <c r="N86" s="3" t="s">
        <v>90</v>
      </c>
      <c r="O86" s="8">
        <f>VLOOKUP(N86,'Langfristet gæld'!$A$1:$G$100,2,FALSE)</f>
        <v>12944.949663593321</v>
      </c>
      <c r="P86" s="6">
        <f>VLOOKUP(N86,'Langfristet gæld'!$A$1:$G$100,7,FALSE)</f>
        <v>12234.960743615196</v>
      </c>
      <c r="Q86" s="6">
        <f t="shared" si="11"/>
        <v>-709.98891997812461</v>
      </c>
      <c r="R86" s="9"/>
    </row>
    <row r="87" spans="1:18" x14ac:dyDescent="0.3">
      <c r="A87" s="3" t="s">
        <v>91</v>
      </c>
      <c r="B87" s="8">
        <f>VLOOKUP(A87,'Langfristet gæld'!$A$1:$G$100,2,FALSE)</f>
        <v>11784.770368739682</v>
      </c>
      <c r="C87" s="6">
        <f>VLOOKUP(A87,'Langfristet gæld'!$A$1:$G$100,3,FALSE)</f>
        <v>11261.9661031989</v>
      </c>
      <c r="D87" s="6">
        <f>VLOOKUP(A87,'Langfristet gæld'!$A$1:$G$100,4,FALSE)</f>
        <v>10198.561204033083</v>
      </c>
      <c r="E87" s="6">
        <f>VLOOKUP(A87,'Langfristet gæld'!$A$1:$G$100,5,FALSE)</f>
        <v>9248.1080265540131</v>
      </c>
      <c r="F87" s="6">
        <f>VLOOKUP(A87,'Langfristet gæld'!$A$1:$G$100,6,FALSE)</f>
        <v>8144.1510783252115</v>
      </c>
      <c r="G87" s="6">
        <f>VLOOKUP(A87,'Langfristet gæld'!$A$1:$G$100,7,FALSE)</f>
        <v>6252.5847995646654</v>
      </c>
      <c r="H87" s="6">
        <f t="shared" si="7"/>
        <v>-5532.185569175017</v>
      </c>
      <c r="I87" s="6">
        <f t="shared" si="8"/>
        <v>-1891.5662787605461</v>
      </c>
      <c r="J87" s="9">
        <f t="shared" si="9"/>
        <v>-0.46943516047200284</v>
      </c>
      <c r="K87" s="9">
        <f t="shared" si="10"/>
        <v>-0.23226070594328091</v>
      </c>
      <c r="N87" s="3" t="s">
        <v>91</v>
      </c>
      <c r="O87" s="8">
        <f>VLOOKUP(N87,'Langfristet gæld'!$A$1:$G$100,2,FALSE)</f>
        <v>11784.770368739682</v>
      </c>
      <c r="P87" s="6">
        <f>VLOOKUP(N87,'Langfristet gæld'!$A$1:$G$100,7,FALSE)</f>
        <v>6252.5847995646654</v>
      </c>
      <c r="Q87" s="6">
        <f t="shared" si="11"/>
        <v>-5532.185569175017</v>
      </c>
      <c r="R87" s="9"/>
    </row>
    <row r="88" spans="1:18" x14ac:dyDescent="0.3">
      <c r="A88" s="3" t="s">
        <v>92</v>
      </c>
      <c r="B88" s="8">
        <f>VLOOKUP(A88,'Langfristet gæld'!$A$1:$G$100,2,FALSE)</f>
        <v>11921.822135717031</v>
      </c>
      <c r="C88" s="6">
        <f>VLOOKUP(A88,'Langfristet gæld'!$A$1:$G$100,3,FALSE)</f>
        <v>11576.852225747523</v>
      </c>
      <c r="D88" s="6">
        <f>VLOOKUP(A88,'Langfristet gæld'!$A$1:$G$100,4,FALSE)</f>
        <v>11325.85642740056</v>
      </c>
      <c r="E88" s="6">
        <f>VLOOKUP(A88,'Langfristet gæld'!$A$1:$G$100,5,FALSE)</f>
        <v>11530.55147130232</v>
      </c>
      <c r="F88" s="6">
        <f>VLOOKUP(A88,'Langfristet gæld'!$A$1:$G$100,6,FALSE)</f>
        <v>10778.279598596073</v>
      </c>
      <c r="G88" s="6">
        <f>VLOOKUP(A88,'Langfristet gæld'!$A$1:$G$100,7,FALSE)</f>
        <v>9722.4927939568643</v>
      </c>
      <c r="H88" s="6">
        <f t="shared" si="7"/>
        <v>-2199.3293417601672</v>
      </c>
      <c r="I88" s="6">
        <f t="shared" si="8"/>
        <v>-1055.7868046392086</v>
      </c>
      <c r="J88" s="9">
        <f t="shared" si="9"/>
        <v>-0.18447929492012083</v>
      </c>
      <c r="K88" s="9">
        <f t="shared" si="10"/>
        <v>-9.795503957577148E-2</v>
      </c>
      <c r="N88" s="3" t="s">
        <v>92</v>
      </c>
      <c r="O88" s="8">
        <f>VLOOKUP(N88,'Langfristet gæld'!$A$1:$G$100,2,FALSE)</f>
        <v>11921.822135717031</v>
      </c>
      <c r="P88" s="6">
        <f>VLOOKUP(N88,'Langfristet gæld'!$A$1:$G$100,7,FALSE)</f>
        <v>9722.4927939568643</v>
      </c>
      <c r="Q88" s="6">
        <f t="shared" si="11"/>
        <v>-2199.3293417601672</v>
      </c>
      <c r="R88" s="9"/>
    </row>
    <row r="89" spans="1:18" x14ac:dyDescent="0.3">
      <c r="A89" s="3" t="s">
        <v>93</v>
      </c>
      <c r="B89" s="8">
        <f>VLOOKUP(A89,'Langfristet gæld'!$A$1:$G$100,2,FALSE)</f>
        <v>9323.4702572430415</v>
      </c>
      <c r="C89" s="6">
        <f>VLOOKUP(A89,'Langfristet gæld'!$A$1:$G$100,3,FALSE)</f>
        <v>8660.763720094581</v>
      </c>
      <c r="D89" s="6">
        <f>VLOOKUP(A89,'Langfristet gæld'!$A$1:$G$100,4,FALSE)</f>
        <v>8288.8938480735997</v>
      </c>
      <c r="E89" s="6">
        <f>VLOOKUP(A89,'Langfristet gæld'!$A$1:$G$100,5,FALSE)</f>
        <v>7707.9822102757716</v>
      </c>
      <c r="F89" s="6">
        <f>VLOOKUP(A89,'Langfristet gæld'!$A$1:$G$100,6,FALSE)</f>
        <v>6664.8366130238373</v>
      </c>
      <c r="G89" s="6">
        <f>VLOOKUP(A89,'Langfristet gæld'!$A$1:$G$100,7,FALSE)</f>
        <v>5754.4087295911077</v>
      </c>
      <c r="H89" s="6">
        <f t="shared" si="7"/>
        <v>-3569.0615276519338</v>
      </c>
      <c r="I89" s="6">
        <f t="shared" si="8"/>
        <v>-910.42788343272969</v>
      </c>
      <c r="J89" s="9">
        <f t="shared" si="9"/>
        <v>-0.38280398061861876</v>
      </c>
      <c r="K89" s="9">
        <f t="shared" si="10"/>
        <v>-0.13660168077543741</v>
      </c>
      <c r="N89" s="3" t="s">
        <v>93</v>
      </c>
      <c r="O89" s="8">
        <f>VLOOKUP(N89,'Langfristet gæld'!$A$1:$G$100,2,FALSE)</f>
        <v>9323.4702572430415</v>
      </c>
      <c r="P89" s="6">
        <f>VLOOKUP(N89,'Langfristet gæld'!$A$1:$G$100,7,FALSE)</f>
        <v>5754.4087295911077</v>
      </c>
      <c r="Q89" s="6">
        <f t="shared" si="11"/>
        <v>-3569.0615276519338</v>
      </c>
      <c r="R89" s="9"/>
    </row>
    <row r="90" spans="1:18" x14ac:dyDescent="0.3">
      <c r="A90" s="3" t="s">
        <v>94</v>
      </c>
      <c r="B90" s="8">
        <f>VLOOKUP(A90,'Langfristet gæld'!$A$1:$G$100,2,FALSE)</f>
        <v>16644.242032230421</v>
      </c>
      <c r="C90" s="6">
        <f>VLOOKUP(A90,'Langfristet gæld'!$A$1:$G$100,3,FALSE)</f>
        <v>16999.391059291593</v>
      </c>
      <c r="D90" s="6">
        <f>VLOOKUP(A90,'Langfristet gæld'!$A$1:$G$100,4,FALSE)</f>
        <v>16086.289957617411</v>
      </c>
      <c r="E90" s="6">
        <f>VLOOKUP(A90,'Langfristet gæld'!$A$1:$G$100,5,FALSE)</f>
        <v>14438.799120554979</v>
      </c>
      <c r="F90" s="6">
        <f>VLOOKUP(A90,'Langfristet gæld'!$A$1:$G$100,6,FALSE)</f>
        <v>12918.031711436823</v>
      </c>
      <c r="G90" s="6">
        <f>VLOOKUP(A90,'Langfristet gæld'!$A$1:$G$100,7,FALSE)</f>
        <v>11863.45095677407</v>
      </c>
      <c r="H90" s="6">
        <f t="shared" si="7"/>
        <v>-4780.7910754563509</v>
      </c>
      <c r="I90" s="6">
        <f t="shared" si="8"/>
        <v>-1054.580754662753</v>
      </c>
      <c r="J90" s="9">
        <f t="shared" si="9"/>
        <v>-0.28723393148205129</v>
      </c>
      <c r="K90" s="9">
        <f t="shared" si="10"/>
        <v>-8.1636334251222867E-2</v>
      </c>
      <c r="N90" s="3" t="s">
        <v>94</v>
      </c>
      <c r="O90" s="8">
        <f>VLOOKUP(N90,'Langfristet gæld'!$A$1:$G$100,2,FALSE)</f>
        <v>16644.242032230421</v>
      </c>
      <c r="P90" s="6">
        <f>VLOOKUP(N90,'Langfristet gæld'!$A$1:$G$100,7,FALSE)</f>
        <v>11863.45095677407</v>
      </c>
      <c r="Q90" s="6">
        <f t="shared" si="11"/>
        <v>-4780.7910754563509</v>
      </c>
      <c r="R90" s="9"/>
    </row>
    <row r="91" spans="1:18" x14ac:dyDescent="0.3">
      <c r="A91" s="3" t="s">
        <v>95</v>
      </c>
      <c r="B91" s="8">
        <f>VLOOKUP(A91,'Langfristet gæld'!$A$1:$G$100,2,FALSE)</f>
        <v>19922.053642507493</v>
      </c>
      <c r="C91" s="6">
        <f>VLOOKUP(A91,'Langfristet gæld'!$A$1:$G$100,3,FALSE)</f>
        <v>18988.753014708378</v>
      </c>
      <c r="D91" s="6">
        <f>VLOOKUP(A91,'Langfristet gæld'!$A$1:$G$100,4,FALSE)</f>
        <v>15837.441609691188</v>
      </c>
      <c r="E91" s="6">
        <f>VLOOKUP(A91,'Langfristet gæld'!$A$1:$G$100,5,FALSE)</f>
        <v>13518.850589283267</v>
      </c>
      <c r="F91" s="6">
        <f>VLOOKUP(A91,'Langfristet gæld'!$A$1:$G$100,6,FALSE)</f>
        <v>38532.115424484298</v>
      </c>
      <c r="G91" s="6">
        <f>VLOOKUP(A91,'Langfristet gæld'!$A$1:$G$100,7,FALSE)</f>
        <v>33757.957686490619</v>
      </c>
      <c r="H91" s="6">
        <f t="shared" si="7"/>
        <v>13835.904043983126</v>
      </c>
      <c r="I91" s="6">
        <f t="shared" si="8"/>
        <v>-4774.1577379936789</v>
      </c>
      <c r="J91" s="9">
        <f t="shared" si="9"/>
        <v>0.69450189685573338</v>
      </c>
      <c r="K91" s="9">
        <f t="shared" si="10"/>
        <v>-0.12390074319563717</v>
      </c>
      <c r="N91" s="3" t="s">
        <v>95</v>
      </c>
      <c r="O91" s="8">
        <f>VLOOKUP(N91,'Langfristet gæld'!$A$1:$G$100,2,FALSE)</f>
        <v>19922.053642507493</v>
      </c>
      <c r="P91" s="6">
        <f>VLOOKUP(N91,'Langfristet gæld'!$A$1:$G$100,7,FALSE)</f>
        <v>33757.957686490619</v>
      </c>
      <c r="Q91" s="6">
        <f t="shared" si="11"/>
        <v>13835.904043983126</v>
      </c>
      <c r="R91" s="9"/>
    </row>
    <row r="92" spans="1:18" x14ac:dyDescent="0.3">
      <c r="A92" s="3" t="s">
        <v>96</v>
      </c>
      <c r="B92" s="8">
        <f>VLOOKUP(A92,'Langfristet gæld'!$A$1:$G$100,2,FALSE)</f>
        <v>19743.431049801264</v>
      </c>
      <c r="C92" s="6">
        <f>VLOOKUP(A92,'Langfristet gæld'!$A$1:$G$100,3,FALSE)</f>
        <v>19155.499052303447</v>
      </c>
      <c r="D92" s="6">
        <f>VLOOKUP(A92,'Langfristet gæld'!$A$1:$G$100,4,FALSE)</f>
        <v>18606.86495939926</v>
      </c>
      <c r="E92" s="6">
        <f>VLOOKUP(A92,'Langfristet gæld'!$A$1:$G$100,5,FALSE)</f>
        <v>18244.867808132945</v>
      </c>
      <c r="F92" s="6">
        <f>VLOOKUP(A92,'Langfristet gæld'!$A$1:$G$100,6,FALSE)</f>
        <v>17800.745636619231</v>
      </c>
      <c r="G92" s="6">
        <f>VLOOKUP(A92,'Langfristet gæld'!$A$1:$G$100,7,FALSE)</f>
        <v>16213.467981390622</v>
      </c>
      <c r="H92" s="6">
        <f t="shared" si="7"/>
        <v>-3529.9630684106414</v>
      </c>
      <c r="I92" s="6">
        <f t="shared" si="8"/>
        <v>-1587.2776552286086</v>
      </c>
      <c r="J92" s="9">
        <f t="shared" si="9"/>
        <v>-0.17879177431250856</v>
      </c>
      <c r="K92" s="9">
        <f t="shared" si="10"/>
        <v>-8.9169166709696837E-2</v>
      </c>
      <c r="N92" s="3" t="s">
        <v>96</v>
      </c>
      <c r="O92" s="8">
        <f>VLOOKUP(N92,'Langfristet gæld'!$A$1:$G$100,2,FALSE)</f>
        <v>19743.431049801264</v>
      </c>
      <c r="P92" s="6">
        <f>VLOOKUP(N92,'Langfristet gæld'!$A$1:$G$100,7,FALSE)</f>
        <v>16213.467981390622</v>
      </c>
      <c r="Q92" s="6">
        <f t="shared" si="11"/>
        <v>-3529.9630684106414</v>
      </c>
      <c r="R92" s="9"/>
    </row>
    <row r="93" spans="1:18" x14ac:dyDescent="0.3">
      <c r="A93" s="3" t="s">
        <v>97</v>
      </c>
      <c r="B93" s="8">
        <f>VLOOKUP(A93,'Langfristet gæld'!$A$1:$G$100,2,FALSE)</f>
        <v>18557.557170923381</v>
      </c>
      <c r="C93" s="6">
        <f>VLOOKUP(A93,'Langfristet gæld'!$A$1:$G$100,3,FALSE)</f>
        <v>18980.023777725401</v>
      </c>
      <c r="D93" s="6">
        <f>VLOOKUP(A93,'Langfristet gæld'!$A$1:$G$100,4,FALSE)</f>
        <v>18086.420819892242</v>
      </c>
      <c r="E93" s="6">
        <f>VLOOKUP(A93,'Langfristet gæld'!$A$1:$G$100,5,FALSE)</f>
        <v>17247.851153423653</v>
      </c>
      <c r="F93" s="6">
        <f>VLOOKUP(A93,'Langfristet gæld'!$A$1:$G$100,6,FALSE)</f>
        <v>13853.006481530272</v>
      </c>
      <c r="G93" s="6">
        <f>VLOOKUP(A93,'Langfristet gæld'!$A$1:$G$100,7,FALSE)</f>
        <v>13312.516448234117</v>
      </c>
      <c r="H93" s="6">
        <f t="shared" si="7"/>
        <v>-5245.0407226892639</v>
      </c>
      <c r="I93" s="6">
        <f t="shared" si="8"/>
        <v>-540.49003329615516</v>
      </c>
      <c r="J93" s="9">
        <f t="shared" si="9"/>
        <v>-0.2826363768884072</v>
      </c>
      <c r="K93" s="9">
        <f t="shared" si="10"/>
        <v>-3.9016081744910142E-2</v>
      </c>
      <c r="N93" s="3" t="s">
        <v>97</v>
      </c>
      <c r="O93" s="8">
        <f>VLOOKUP(N93,'Langfristet gæld'!$A$1:$G$100,2,FALSE)</f>
        <v>18557.557170923381</v>
      </c>
      <c r="P93" s="6">
        <f>VLOOKUP(N93,'Langfristet gæld'!$A$1:$G$100,7,FALSE)</f>
        <v>13312.516448234117</v>
      </c>
      <c r="Q93" s="6">
        <f t="shared" si="11"/>
        <v>-5245.0407226892639</v>
      </c>
      <c r="R93" s="9"/>
    </row>
    <row r="94" spans="1:18" x14ac:dyDescent="0.3">
      <c r="A94" s="3" t="s">
        <v>98</v>
      </c>
      <c r="B94" s="8">
        <f>VLOOKUP(A94,'Langfristet gæld'!$A$1:$G$100,2,FALSE)</f>
        <v>69715.756802721095</v>
      </c>
      <c r="C94" s="6">
        <f>VLOOKUP(A94,'Langfristet gæld'!$A$1:$G$100,3,FALSE)</f>
        <v>63052.208027133973</v>
      </c>
      <c r="D94" s="6">
        <f>VLOOKUP(A94,'Langfristet gæld'!$A$1:$G$100,4,FALSE)</f>
        <v>59081.443008349859</v>
      </c>
      <c r="E94" s="6">
        <f>VLOOKUP(A94,'Langfristet gæld'!$A$1:$G$100,5,FALSE)</f>
        <v>54490.4366117112</v>
      </c>
      <c r="F94" s="6">
        <f>VLOOKUP(A94,'Langfristet gæld'!$A$1:$G$100,6,FALSE)</f>
        <v>48078.546829552062</v>
      </c>
      <c r="G94" s="6">
        <f>VLOOKUP(A94,'Langfristet gæld'!$A$1:$G$100,7,FALSE)</f>
        <v>43004.753416518121</v>
      </c>
      <c r="H94" s="6">
        <f t="shared" si="7"/>
        <v>-26711.003386202974</v>
      </c>
      <c r="I94" s="6">
        <f t="shared" si="8"/>
        <v>-5073.7934130339418</v>
      </c>
      <c r="J94" s="9">
        <f t="shared" si="9"/>
        <v>-0.38314155380667703</v>
      </c>
      <c r="K94" s="9">
        <f t="shared" si="10"/>
        <v>-0.10553133876989962</v>
      </c>
      <c r="N94" s="3" t="s">
        <v>98</v>
      </c>
      <c r="O94" s="8">
        <f>VLOOKUP(N94,'Langfristet gæld'!$A$1:$G$100,2,FALSE)</f>
        <v>69715.756802721095</v>
      </c>
      <c r="P94" s="6">
        <f>VLOOKUP(N94,'Langfristet gæld'!$A$1:$G$100,7,FALSE)</f>
        <v>43004.753416518121</v>
      </c>
      <c r="Q94" s="6">
        <f t="shared" si="11"/>
        <v>-26711.003386202974</v>
      </c>
      <c r="R94" s="9"/>
    </row>
    <row r="95" spans="1:18" x14ac:dyDescent="0.3">
      <c r="A95" s="3" t="s">
        <v>99</v>
      </c>
      <c r="B95" s="8">
        <f>VLOOKUP(A95,'Langfristet gæld'!$A$1:$G$100,2,FALSE)</f>
        <v>17136.72623748074</v>
      </c>
      <c r="C95" s="6">
        <f>VLOOKUP(A95,'Langfristet gæld'!$A$1:$G$100,3,FALSE)</f>
        <v>16102.212279775335</v>
      </c>
      <c r="D95" s="6">
        <f>VLOOKUP(A95,'Langfristet gæld'!$A$1:$G$100,4,FALSE)</f>
        <v>13656.59351912183</v>
      </c>
      <c r="E95" s="6">
        <f>VLOOKUP(A95,'Langfristet gæld'!$A$1:$G$100,5,FALSE)</f>
        <v>12696.505986303338</v>
      </c>
      <c r="F95" s="6">
        <f>VLOOKUP(A95,'Langfristet gæld'!$A$1:$G$100,6,FALSE)</f>
        <v>12915.278469451521</v>
      </c>
      <c r="G95" s="6">
        <f>VLOOKUP(A95,'Langfristet gæld'!$A$1:$G$100,7,FALSE)</f>
        <v>11542.476107941551</v>
      </c>
      <c r="H95" s="6">
        <f t="shared" si="7"/>
        <v>-5594.2501295391885</v>
      </c>
      <c r="I95" s="6">
        <f t="shared" si="8"/>
        <v>-1372.8023615099701</v>
      </c>
      <c r="J95" s="9">
        <f t="shared" si="9"/>
        <v>-0.32644800716391653</v>
      </c>
      <c r="K95" s="9">
        <f t="shared" si="10"/>
        <v>-0.1062928968010296</v>
      </c>
      <c r="N95" s="3" t="s">
        <v>99</v>
      </c>
      <c r="O95" s="8">
        <f>VLOOKUP(N95,'Langfristet gæld'!$A$1:$G$100,2,FALSE)</f>
        <v>17136.72623748074</v>
      </c>
      <c r="P95" s="6">
        <f>VLOOKUP(N95,'Langfristet gæld'!$A$1:$G$100,7,FALSE)</f>
        <v>11542.476107941551</v>
      </c>
      <c r="Q95" s="6">
        <f t="shared" si="11"/>
        <v>-5594.2501295391885</v>
      </c>
      <c r="R95" s="9"/>
    </row>
    <row r="96" spans="1:18" x14ac:dyDescent="0.3">
      <c r="A96" s="3" t="s">
        <v>100</v>
      </c>
      <c r="B96" s="8">
        <f>VLOOKUP(A96,'Langfristet gæld'!$A$1:$G$100,2,FALSE)</f>
        <v>14880.113774544005</v>
      </c>
      <c r="C96" s="6">
        <f>VLOOKUP(A96,'Langfristet gæld'!$A$1:$G$100,3,FALSE)</f>
        <v>15887.147299182778</v>
      </c>
      <c r="D96" s="6">
        <f>VLOOKUP(A96,'Langfristet gæld'!$A$1:$G$100,4,FALSE)</f>
        <v>15705.571408327534</v>
      </c>
      <c r="E96" s="6">
        <f>VLOOKUP(A96,'Langfristet gæld'!$A$1:$G$100,5,FALSE)</f>
        <v>16065.877166311948</v>
      </c>
      <c r="F96" s="6">
        <f>VLOOKUP(A96,'Langfristet gæld'!$A$1:$G$100,6,FALSE)</f>
        <v>15006.173309426227</v>
      </c>
      <c r="G96" s="6">
        <f>VLOOKUP(A96,'Langfristet gæld'!$A$1:$G$100,7,FALSE)</f>
        <v>14644.489247311829</v>
      </c>
      <c r="H96" s="6">
        <f t="shared" si="7"/>
        <v>-235.62452723217575</v>
      </c>
      <c r="I96" s="6">
        <f t="shared" si="8"/>
        <v>-361.68406211439833</v>
      </c>
      <c r="J96" s="9">
        <f t="shared" si="9"/>
        <v>-1.5834860593288466E-2</v>
      </c>
      <c r="K96" s="9">
        <f t="shared" si="10"/>
        <v>-2.4102351389424785E-2</v>
      </c>
      <c r="N96" s="3" t="s">
        <v>100</v>
      </c>
      <c r="O96" s="8">
        <f>VLOOKUP(N96,'Langfristet gæld'!$A$1:$G$100,2,FALSE)</f>
        <v>14880.113774544005</v>
      </c>
      <c r="P96" s="6">
        <f>VLOOKUP(N96,'Langfristet gæld'!$A$1:$G$100,7,FALSE)</f>
        <v>14644.489247311829</v>
      </c>
      <c r="Q96" s="6">
        <f t="shared" si="11"/>
        <v>-235.62452723217575</v>
      </c>
      <c r="R96" s="9"/>
    </row>
    <row r="97" spans="1:18" x14ac:dyDescent="0.3">
      <c r="A97" s="3" t="s">
        <v>101</v>
      </c>
      <c r="B97" s="8">
        <f>VLOOKUP(A97,'Langfristet gæld'!$A$1:$G$100,2,FALSE)</f>
        <v>11200.921914935449</v>
      </c>
      <c r="C97" s="6">
        <f>VLOOKUP(A97,'Langfristet gæld'!$A$1:$G$100,3,FALSE)</f>
        <v>10383.143118188344</v>
      </c>
      <c r="D97" s="6">
        <f>VLOOKUP(A97,'Langfristet gæld'!$A$1:$G$100,4,FALSE)</f>
        <v>9428.9815004490411</v>
      </c>
      <c r="E97" s="6">
        <f>VLOOKUP(A97,'Langfristet gæld'!$A$1:$G$100,5,FALSE)</f>
        <v>9163.2964734783582</v>
      </c>
      <c r="F97" s="6">
        <f>VLOOKUP(A97,'Langfristet gæld'!$A$1:$G$100,6,FALSE)</f>
        <v>9336.1111757481722</v>
      </c>
      <c r="G97" s="6">
        <f>VLOOKUP(A97,'Langfristet gæld'!$A$1:$G$100,7,FALSE)</f>
        <v>8502.4616368286461</v>
      </c>
      <c r="H97" s="6">
        <f t="shared" si="7"/>
        <v>-2698.4602781068024</v>
      </c>
      <c r="I97" s="6">
        <f t="shared" si="8"/>
        <v>-833.64953891952609</v>
      </c>
      <c r="J97" s="9">
        <f t="shared" si="9"/>
        <v>-0.24091412283739269</v>
      </c>
      <c r="K97" s="9">
        <f t="shared" si="10"/>
        <v>-8.9293017534436067E-2</v>
      </c>
      <c r="N97" s="3" t="s">
        <v>101</v>
      </c>
      <c r="O97" s="8">
        <f>VLOOKUP(N97,'Langfristet gæld'!$A$1:$G$100,2,FALSE)</f>
        <v>11200.921914935449</v>
      </c>
      <c r="P97" s="6">
        <f>VLOOKUP(N97,'Langfristet gæld'!$A$1:$G$100,7,FALSE)</f>
        <v>8502.4616368286461</v>
      </c>
      <c r="Q97" s="6">
        <f t="shared" si="11"/>
        <v>-2698.4602781068024</v>
      </c>
      <c r="R97" s="9"/>
    </row>
    <row r="98" spans="1:18" x14ac:dyDescent="0.3">
      <c r="A98" s="3" t="s">
        <v>102</v>
      </c>
      <c r="B98" s="8">
        <f>VLOOKUP(A98,'Langfristet gæld'!$A$1:$G$100,2,FALSE)</f>
        <v>9532.1254402224276</v>
      </c>
      <c r="C98" s="6">
        <f>VLOOKUP(A98,'Langfristet gæld'!$A$1:$G$100,3,FALSE)</f>
        <v>9636.4097565503944</v>
      </c>
      <c r="D98" s="6">
        <f>VLOOKUP(A98,'Langfristet gæld'!$A$1:$G$100,4,FALSE)</f>
        <v>10046.808270641521</v>
      </c>
      <c r="E98" s="6">
        <f>VLOOKUP(A98,'Langfristet gæld'!$A$1:$G$100,5,FALSE)</f>
        <v>22990.549745283679</v>
      </c>
      <c r="F98" s="6">
        <f>VLOOKUP(A98,'Langfristet gæld'!$A$1:$G$100,6,FALSE)</f>
        <v>20589.720502131244</v>
      </c>
      <c r="G98" s="6">
        <f>VLOOKUP(A98,'Langfristet gæld'!$A$1:$G$100,7,FALSE)</f>
        <v>16473.386263271634</v>
      </c>
      <c r="H98" s="6">
        <f t="shared" si="7"/>
        <v>6941.260823049206</v>
      </c>
      <c r="I98" s="6">
        <f t="shared" si="8"/>
        <v>-4116.3342388596102</v>
      </c>
      <c r="J98" s="9">
        <f t="shared" si="9"/>
        <v>0.72819654615112106</v>
      </c>
      <c r="K98" s="9">
        <f t="shared" si="10"/>
        <v>-0.19992181236425857</v>
      </c>
      <c r="N98" s="3" t="s">
        <v>102</v>
      </c>
      <c r="O98" s="8">
        <f>VLOOKUP(N98,'Langfristet gæld'!$A$1:$G$100,2,FALSE)</f>
        <v>9532.1254402224276</v>
      </c>
      <c r="P98" s="6">
        <f>VLOOKUP(N98,'Langfristet gæld'!$A$1:$G$100,7,FALSE)</f>
        <v>16473.386263271634</v>
      </c>
      <c r="Q98" s="6">
        <f t="shared" si="11"/>
        <v>6941.260823049206</v>
      </c>
      <c r="R98" s="9"/>
    </row>
    <row r="99" spans="1:18" x14ac:dyDescent="0.3">
      <c r="A99" s="3" t="s">
        <v>103</v>
      </c>
      <c r="B99" s="8">
        <f>VLOOKUP(A99,'Langfristet gæld'!$A$1:$G$100,2,FALSE)</f>
        <v>17425.390435069578</v>
      </c>
      <c r="C99" s="6">
        <f>VLOOKUP(A99,'Langfristet gæld'!$A$1:$G$100,3,FALSE)</f>
        <v>17007.485107085831</v>
      </c>
      <c r="D99" s="6">
        <f>VLOOKUP(A99,'Langfristet gæld'!$A$1:$G$100,4,FALSE)</f>
        <v>15862.745185041929</v>
      </c>
      <c r="E99" s="6">
        <f>VLOOKUP(A99,'Langfristet gæld'!$A$1:$G$100,5,FALSE)</f>
        <v>15041.428440519827</v>
      </c>
      <c r="F99" s="6">
        <f>VLOOKUP(A99,'Langfristet gæld'!$A$1:$G$100,6,FALSE)</f>
        <v>13604.203026411302</v>
      </c>
      <c r="G99" s="6">
        <f>VLOOKUP(A99,'Langfristet gæld'!$A$1:$G$100,7,FALSE)</f>
        <v>12459.86753480018</v>
      </c>
      <c r="H99" s="6">
        <f t="shared" si="7"/>
        <v>-4965.5229002693977</v>
      </c>
      <c r="I99" s="6">
        <f t="shared" si="8"/>
        <v>-1144.3354916111221</v>
      </c>
      <c r="J99" s="9">
        <f t="shared" si="9"/>
        <v>-0.28495906124869397</v>
      </c>
      <c r="K99" s="9">
        <f t="shared" si="10"/>
        <v>-8.4116319742472273E-2</v>
      </c>
      <c r="N99" s="3" t="s">
        <v>103</v>
      </c>
      <c r="O99" s="8">
        <f>VLOOKUP(N99,'Langfristet gæld'!$A$1:$G$100,2,FALSE)</f>
        <v>17425.390435069578</v>
      </c>
      <c r="P99" s="6">
        <f>VLOOKUP(N99,'Langfristet gæld'!$A$1:$G$100,7,FALSE)</f>
        <v>12459.86753480018</v>
      </c>
      <c r="Q99" s="6">
        <f t="shared" si="11"/>
        <v>-4965.5229002693977</v>
      </c>
      <c r="R99" s="9"/>
    </row>
    <row r="100" spans="1:18" x14ac:dyDescent="0.3">
      <c r="A100" s="3" t="s">
        <v>104</v>
      </c>
      <c r="B100" s="8">
        <f>VLOOKUP(A100,'Langfristet gæld'!$A$1:$G$100,2,FALSE)</f>
        <v>8412.5987826158271</v>
      </c>
      <c r="C100" s="6">
        <f>VLOOKUP(A100,'Langfristet gæld'!$A$1:$G$100,3,FALSE)</f>
        <v>9783.9746881247665</v>
      </c>
      <c r="D100" s="6">
        <f>VLOOKUP(A100,'Langfristet gæld'!$A$1:$G$100,4,FALSE)</f>
        <v>9715.219645257459</v>
      </c>
      <c r="E100" s="6">
        <f>VLOOKUP(A100,'Langfristet gæld'!$A$1:$G$100,5,FALSE)</f>
        <v>9633.9090082178027</v>
      </c>
      <c r="F100" s="6">
        <f>VLOOKUP(A100,'Langfristet gæld'!$A$1:$G$100,6,FALSE)</f>
        <v>8652.4370291881114</v>
      </c>
      <c r="G100" s="6">
        <f>VLOOKUP(A100,'Langfristet gæld'!$A$1:$G$100,7,FALSE)</f>
        <v>8597.7003357916765</v>
      </c>
      <c r="H100" s="6">
        <f t="shared" si="7"/>
        <v>185.1015531758494</v>
      </c>
      <c r="I100" s="6">
        <f t="shared" si="8"/>
        <v>-54.73669339643493</v>
      </c>
      <c r="J100" s="9">
        <f t="shared" si="9"/>
        <v>2.2002898029364195E-2</v>
      </c>
      <c r="K100" s="9">
        <f t="shared" si="10"/>
        <v>-6.3261591169963202E-3</v>
      </c>
      <c r="N100" s="3" t="s">
        <v>104</v>
      </c>
      <c r="O100" s="8">
        <f>VLOOKUP(N100,'Langfristet gæld'!$A$1:$G$100,2,FALSE)</f>
        <v>8412.5987826158271</v>
      </c>
      <c r="P100" s="6">
        <f>VLOOKUP(N100,'Langfristet gæld'!$A$1:$G$100,7,FALSE)</f>
        <v>8597.7003357916765</v>
      </c>
      <c r="Q100" s="6">
        <f t="shared" si="11"/>
        <v>185.1015531758494</v>
      </c>
      <c r="R100" s="9"/>
    </row>
    <row r="102" spans="1:18" x14ac:dyDescent="0.3">
      <c r="G102" s="6"/>
      <c r="P102" s="6">
        <f>AVERAGE(P3:P100)</f>
        <v>11938.131654270992</v>
      </c>
      <c r="Q102" s="6">
        <f>AVERAGE(Q3:Q100)</f>
        <v>-3343.088272769744</v>
      </c>
      <c r="R102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B347-F3E2-488F-A1FC-0C31A517BC24}">
  <dimension ref="A1:N100"/>
  <sheetViews>
    <sheetView zoomScale="70" zoomScaleNormal="70" workbookViewId="0">
      <selection activeCell="K14" sqref="K14"/>
    </sheetView>
  </sheetViews>
  <sheetFormatPr defaultRowHeight="14.4" x14ac:dyDescent="0.3"/>
  <cols>
    <col min="1" max="1" width="16.5546875" bestFit="1" customWidth="1"/>
    <col min="2" max="7" width="16" bestFit="1" customWidth="1"/>
  </cols>
  <sheetData>
    <row r="1" spans="1:14" ht="31.8" customHeight="1" x14ac:dyDescent="0.3">
      <c r="A1" s="7" t="s">
        <v>105</v>
      </c>
      <c r="B1" s="7" t="s">
        <v>111</v>
      </c>
      <c r="C1" s="7" t="s">
        <v>110</v>
      </c>
      <c r="D1" s="7" t="s">
        <v>109</v>
      </c>
      <c r="E1" s="7" t="s">
        <v>108</v>
      </c>
      <c r="F1" s="7" t="s">
        <v>107</v>
      </c>
      <c r="G1" s="7" t="s">
        <v>106</v>
      </c>
      <c r="I1" t="s">
        <v>128</v>
      </c>
      <c r="J1" t="s">
        <v>129</v>
      </c>
      <c r="K1" t="s">
        <v>130</v>
      </c>
      <c r="L1" t="s">
        <v>131</v>
      </c>
      <c r="M1" t="s">
        <v>132</v>
      </c>
      <c r="N1" t="s">
        <v>133</v>
      </c>
    </row>
    <row r="2" spans="1:14" x14ac:dyDescent="0.3">
      <c r="A2" s="3" t="s">
        <v>6</v>
      </c>
      <c r="B2" s="6">
        <f>-((VLOOKUP(A2,REGK4!$A$3:$G$102,2,FALSE)/VLOOKUP(A2,FOLK1A!$D$3:$J$103,2,FALSE))*1000)*$I$2</f>
        <v>11547.576115766231</v>
      </c>
      <c r="C2" s="6">
        <f>-((VLOOKUP(A2,REGK4!$A$3:$G$102,3,FALSE)/VLOOKUP(A2,FOLK1A!$D$3:$J$103,3,FALSE))*1000)*$J$2</f>
        <v>11326.91428503325</v>
      </c>
      <c r="D2" s="6">
        <f>-((VLOOKUP(A2,REGK4!$A$3:$G$102,4,FALSE)/VLOOKUP(A2,FOLK1A!$D$3:$J$103,4,FALSE))*1000)*$K$2</f>
        <v>10835.915576455051</v>
      </c>
      <c r="E2" s="6">
        <f>-((VLOOKUP(A2,REGK4!$A$3:$G$102,5,FALSE)/VLOOKUP(A2,FOLK1A!$D$3:$J$103,5,FALSE))*1000)*$L$2</f>
        <v>10531.756053639096</v>
      </c>
      <c r="F2" s="6">
        <f>-((VLOOKUP(A2,REGK4!$A$3:$G$102,6,FALSE)/VLOOKUP(A2,FOLK1A!$D$3:$J$103,6,FALSE))*1000)*$M$2</f>
        <v>10059.029044172492</v>
      </c>
      <c r="G2" s="6">
        <f>-(VLOOKUP(A2,REGK4!$A$3:$G$102,7,FALSE)/VLOOKUP(A2,FOLK1A!$D$3:$J$103,7,FALSE))*1000</f>
        <v>9210.3683233030788</v>
      </c>
      <c r="I2">
        <v>1.151</v>
      </c>
      <c r="J2">
        <v>1.1319999999999999</v>
      </c>
      <c r="K2">
        <v>1.0979992472906299</v>
      </c>
      <c r="L2">
        <v>1.069</v>
      </c>
      <c r="M2">
        <v>1.0309999999999999</v>
      </c>
      <c r="N2">
        <v>1</v>
      </c>
    </row>
    <row r="3" spans="1:14" x14ac:dyDescent="0.3">
      <c r="A3" s="3" t="s">
        <v>7</v>
      </c>
      <c r="B3" s="6">
        <f>-((VLOOKUP(A3,REGK4!$A$3:$G$102,2,FALSE)/VLOOKUP(A3,FOLK1A!$D$3:$J$103,2,FALSE))*1000)*$I$2</f>
        <v>4641.6928478633226</v>
      </c>
      <c r="C3" s="6">
        <f>-((VLOOKUP(A3,REGK4!$A$3:$G$102,3,FALSE)/VLOOKUP(A3,FOLK1A!$D$3:$J$103,3,FALSE))*1000)*$J$2</f>
        <v>4374.7429344646671</v>
      </c>
      <c r="D3" s="6">
        <f>-((VLOOKUP(A3,REGK4!$A$3:$G$102,4,FALSE)/VLOOKUP(A3,FOLK1A!$D$3:$J$103,4,FALSE))*1000)*$K$2</f>
        <v>4099.8160138109215</v>
      </c>
      <c r="E3" s="6">
        <f>-((VLOOKUP(A3,REGK4!$A$3:$G$102,5,FALSE)/VLOOKUP(A3,FOLK1A!$D$3:$J$103,5,FALSE))*1000)*$L$2</f>
        <v>3817.6943186471522</v>
      </c>
      <c r="F3" s="6">
        <f>-((VLOOKUP(A3,REGK4!$A$3:$G$102,6,FALSE)/VLOOKUP(A3,FOLK1A!$D$3:$J$103,6,FALSE))*1000)*$M$2</f>
        <v>3475.3746880148224</v>
      </c>
      <c r="G3" s="6">
        <f>-(VLOOKUP(A3,REGK4!$A$3:$G$102,7,FALSE)/VLOOKUP(A3,FOLK1A!$D$3:$J$103,7,FALSE))*1000</f>
        <v>2483.5346590959844</v>
      </c>
    </row>
    <row r="4" spans="1:14" x14ac:dyDescent="0.3">
      <c r="A4" s="3" t="s">
        <v>8</v>
      </c>
      <c r="B4" s="6">
        <f>-((VLOOKUP(A4,REGK4!$A$3:$G$102,2,FALSE)/VLOOKUP(A4,FOLK1A!$D$3:$J$103,2,FALSE))*1000)*$I$2</f>
        <v>13254.734685610118</v>
      </c>
      <c r="C4" s="6">
        <f>-((VLOOKUP(A4,REGK4!$A$3:$G$102,3,FALSE)/VLOOKUP(A4,FOLK1A!$D$3:$J$103,3,FALSE))*1000)*$J$2</f>
        <v>15065.155702262371</v>
      </c>
      <c r="D4" s="6">
        <f>-((VLOOKUP(A4,REGK4!$A$3:$G$102,4,FALSE)/VLOOKUP(A4,FOLK1A!$D$3:$J$103,4,FALSE))*1000)*$K$2</f>
        <v>16593.47480906764</v>
      </c>
      <c r="E4" s="6">
        <f>-((VLOOKUP(A4,REGK4!$A$3:$G$102,5,FALSE)/VLOOKUP(A4,FOLK1A!$D$3:$J$103,5,FALSE))*1000)*$L$2</f>
        <v>16963.316628375866</v>
      </c>
      <c r="F4" s="6">
        <f>-((VLOOKUP(A4,REGK4!$A$3:$G$102,6,FALSE)/VLOOKUP(A4,FOLK1A!$D$3:$J$103,6,FALSE))*1000)*$M$2</f>
        <v>15809.192687074827</v>
      </c>
      <c r="G4" s="6">
        <f>-(VLOOKUP(A4,REGK4!$A$3:$G$102,7,FALSE)/VLOOKUP(A4,FOLK1A!$D$3:$J$103,7,FALSE))*1000</f>
        <v>14624.116815826661</v>
      </c>
    </row>
    <row r="5" spans="1:14" x14ac:dyDescent="0.3">
      <c r="A5" s="3" t="s">
        <v>9</v>
      </c>
      <c r="B5" s="6">
        <f>-((VLOOKUP(A5,REGK4!$A$3:$G$102,2,FALSE)/VLOOKUP(A5,FOLK1A!$D$3:$J$103,2,FALSE))*1000)*$I$2</f>
        <v>13534.540188070561</v>
      </c>
      <c r="C5" s="6">
        <f>-((VLOOKUP(A5,REGK4!$A$3:$G$102,3,FALSE)/VLOOKUP(A5,FOLK1A!$D$3:$J$103,3,FALSE))*1000)*$J$2</f>
        <v>12694.09644808743</v>
      </c>
      <c r="D5" s="6">
        <f>-((VLOOKUP(A5,REGK4!$A$3:$G$102,4,FALSE)/VLOOKUP(A5,FOLK1A!$D$3:$J$103,4,FALSE))*1000)*$K$2</f>
        <v>11700.242098944091</v>
      </c>
      <c r="E5" s="6">
        <f>-((VLOOKUP(A5,REGK4!$A$3:$G$102,5,FALSE)/VLOOKUP(A5,FOLK1A!$D$3:$J$103,5,FALSE))*1000)*$L$2</f>
        <v>11275.458919623859</v>
      </c>
      <c r="F5" s="6">
        <f>-((VLOOKUP(A5,REGK4!$A$3:$G$102,6,FALSE)/VLOOKUP(A5,FOLK1A!$D$3:$J$103,6,FALSE))*1000)*$M$2</f>
        <v>11048.823875432525</v>
      </c>
      <c r="G5" s="6">
        <f>-(VLOOKUP(A5,REGK4!$A$3:$G$102,7,FALSE)/VLOOKUP(A5,FOLK1A!$D$3:$J$103,7,FALSE))*1000</f>
        <v>9873.842752521763</v>
      </c>
    </row>
    <row r="6" spans="1:14" x14ac:dyDescent="0.3">
      <c r="A6" s="3" t="s">
        <v>10</v>
      </c>
      <c r="B6" s="6">
        <f>-((VLOOKUP(A6,REGK4!$A$3:$G$102,2,FALSE)/VLOOKUP(A6,FOLK1A!$D$3:$J$103,2,FALSE))*1000)*$I$2</f>
        <v>0</v>
      </c>
      <c r="C6" s="6">
        <f>-((VLOOKUP(A6,REGK4!$A$3:$G$102,3,FALSE)/VLOOKUP(A6,FOLK1A!$D$3:$J$103,3,FALSE))*1000)*$J$2</f>
        <v>0</v>
      </c>
      <c r="D6" s="6">
        <f>-((VLOOKUP(A6,REGK4!$A$3:$G$102,4,FALSE)/VLOOKUP(A6,FOLK1A!$D$3:$J$103,4,FALSE))*1000)*$K$2</f>
        <v>0</v>
      </c>
      <c r="E6" s="6">
        <f>-((VLOOKUP(A6,REGK4!$A$3:$G$102,5,FALSE)/VLOOKUP(A6,FOLK1A!$D$3:$J$103,5,FALSE))*1000)*$L$2</f>
        <v>0</v>
      </c>
      <c r="F6" s="6">
        <f>-((VLOOKUP(A6,REGK4!$A$3:$G$102,6,FALSE)/VLOOKUP(A6,FOLK1A!$D$3:$J$103,6,FALSE))*1000)*$M$2</f>
        <v>0</v>
      </c>
      <c r="G6" s="6">
        <f>-(VLOOKUP(A6,REGK4!$A$3:$G$102,7,FALSE)/VLOOKUP(A6,FOLK1A!$D$3:$J$103,7,FALSE))*1000</f>
        <v>0</v>
      </c>
    </row>
    <row r="7" spans="1:14" x14ac:dyDescent="0.3">
      <c r="A7" s="3" t="s">
        <v>11</v>
      </c>
      <c r="B7" s="6">
        <f>-((VLOOKUP(A7,REGK4!$A$3:$G$102,2,FALSE)/VLOOKUP(A7,FOLK1A!$D$3:$J$103,2,FALSE))*1000)*$I$2</f>
        <v>20163.61386391873</v>
      </c>
      <c r="C7" s="6">
        <f>-((VLOOKUP(A7,REGK4!$A$3:$G$102,3,FALSE)/VLOOKUP(A7,FOLK1A!$D$3:$J$103,3,FALSE))*1000)*$J$2</f>
        <v>21363.664770462699</v>
      </c>
      <c r="D7" s="6">
        <f>-((VLOOKUP(A7,REGK4!$A$3:$G$102,4,FALSE)/VLOOKUP(A7,FOLK1A!$D$3:$J$103,4,FALSE))*1000)*$K$2</f>
        <v>21660.497973494934</v>
      </c>
      <c r="E7" s="6">
        <f>-((VLOOKUP(A7,REGK4!$A$3:$G$102,5,FALSE)/VLOOKUP(A7,FOLK1A!$D$3:$J$103,5,FALSE))*1000)*$L$2</f>
        <v>21499.348556563211</v>
      </c>
      <c r="F7" s="6">
        <f>-((VLOOKUP(A7,REGK4!$A$3:$G$102,6,FALSE)/VLOOKUP(A7,FOLK1A!$D$3:$J$103,6,FALSE))*1000)*$M$2</f>
        <v>24428.690080734072</v>
      </c>
      <c r="G7" s="6">
        <f>-(VLOOKUP(A7,REGK4!$A$3:$G$102,7,FALSE)/VLOOKUP(A7,FOLK1A!$D$3:$J$103,7,FALSE))*1000</f>
        <v>23389.891326635225</v>
      </c>
    </row>
    <row r="8" spans="1:14" x14ac:dyDescent="0.3">
      <c r="A8" s="3" t="s">
        <v>12</v>
      </c>
      <c r="B8" s="6">
        <f>-((VLOOKUP(A8,REGK4!$A$3:$G$102,2,FALSE)/VLOOKUP(A8,FOLK1A!$D$3:$J$103,2,FALSE))*1000)*$I$2</f>
        <v>12788.447982153722</v>
      </c>
      <c r="C8" s="6">
        <f>-((VLOOKUP(A8,REGK4!$A$3:$G$102,3,FALSE)/VLOOKUP(A8,FOLK1A!$D$3:$J$103,3,FALSE))*1000)*$J$2</f>
        <v>12176.248163331573</v>
      </c>
      <c r="D8" s="6">
        <f>-((VLOOKUP(A8,REGK4!$A$3:$G$102,4,FALSE)/VLOOKUP(A8,FOLK1A!$D$3:$J$103,4,FALSE))*1000)*$K$2</f>
        <v>11379.484355161605</v>
      </c>
      <c r="E8" s="6">
        <f>-((VLOOKUP(A8,REGK4!$A$3:$G$102,5,FALSE)/VLOOKUP(A8,FOLK1A!$D$3:$J$103,5,FALSE))*1000)*$L$2</f>
        <v>10437.422487655405</v>
      </c>
      <c r="F8" s="6">
        <f>-((VLOOKUP(A8,REGK4!$A$3:$G$102,6,FALSE)/VLOOKUP(A8,FOLK1A!$D$3:$J$103,6,FALSE))*1000)*$M$2</f>
        <v>8888.0539299948996</v>
      </c>
      <c r="G8" s="6">
        <f>-(VLOOKUP(A8,REGK4!$A$3:$G$102,7,FALSE)/VLOOKUP(A8,FOLK1A!$D$3:$J$103,7,FALSE))*1000</f>
        <v>8041.6867469879508</v>
      </c>
    </row>
    <row r="9" spans="1:14" x14ac:dyDescent="0.3">
      <c r="A9" s="3" t="s">
        <v>13</v>
      </c>
      <c r="B9" s="6">
        <f>-((VLOOKUP(A9,REGK4!$A$3:$G$102,2,FALSE)/VLOOKUP(A9,FOLK1A!$D$3:$J$103,2,FALSE))*1000)*$I$2</f>
        <v>0.35936080835603995</v>
      </c>
      <c r="C9" s="6">
        <f>-((VLOOKUP(A9,REGK4!$A$3:$G$102,3,FALSE)/VLOOKUP(A9,FOLK1A!$D$3:$J$103,3,FALSE))*1000)*$J$2</f>
        <v>0</v>
      </c>
      <c r="D9" s="6">
        <f>-((VLOOKUP(A9,REGK4!$A$3:$G$102,4,FALSE)/VLOOKUP(A9,FOLK1A!$D$3:$J$103,4,FALSE))*1000)*$K$2</f>
        <v>0</v>
      </c>
      <c r="E9" s="6">
        <f>-((VLOOKUP(A9,REGK4!$A$3:$G$102,5,FALSE)/VLOOKUP(A9,FOLK1A!$D$3:$J$103,5,FALSE))*1000)*$L$2</f>
        <v>0</v>
      </c>
      <c r="F9" s="6">
        <f>-((VLOOKUP(A9,REGK4!$A$3:$G$102,6,FALSE)/VLOOKUP(A9,FOLK1A!$D$3:$J$103,6,FALSE))*1000)*$M$2</f>
        <v>0</v>
      </c>
      <c r="G9" s="6">
        <f>-(VLOOKUP(A9,REGK4!$A$3:$G$102,7,FALSE)/VLOOKUP(A9,FOLK1A!$D$3:$J$103,7,FALSE))*1000</f>
        <v>226.88460600146377</v>
      </c>
    </row>
    <row r="10" spans="1:14" x14ac:dyDescent="0.3">
      <c r="A10" s="3" t="s">
        <v>14</v>
      </c>
      <c r="B10" s="6">
        <f>-((VLOOKUP(A10,REGK4!$A$3:$G$102,2,FALSE)/VLOOKUP(A10,FOLK1A!$D$3:$J$103,2,FALSE))*1000)*$I$2</f>
        <v>20005.321797451379</v>
      </c>
      <c r="C10" s="6">
        <f>-((VLOOKUP(A10,REGK4!$A$3:$G$102,3,FALSE)/VLOOKUP(A10,FOLK1A!$D$3:$J$103,3,FALSE))*1000)*$J$2</f>
        <v>20974.419337887542</v>
      </c>
      <c r="D10" s="6">
        <f>-((VLOOKUP(A10,REGK4!$A$3:$G$102,4,FALSE)/VLOOKUP(A10,FOLK1A!$D$3:$J$103,4,FALSE))*1000)*$K$2</f>
        <v>20741.986021304645</v>
      </c>
      <c r="E10" s="6">
        <f>-((VLOOKUP(A10,REGK4!$A$3:$G$102,5,FALSE)/VLOOKUP(A10,FOLK1A!$D$3:$J$103,5,FALSE))*1000)*$L$2</f>
        <v>22651.536270707555</v>
      </c>
      <c r="F10" s="6">
        <f>-((VLOOKUP(A10,REGK4!$A$3:$G$102,6,FALSE)/VLOOKUP(A10,FOLK1A!$D$3:$J$103,6,FALSE))*1000)*$M$2</f>
        <v>26096.415032766792</v>
      </c>
      <c r="G10" s="6">
        <f>-(VLOOKUP(A10,REGK4!$A$3:$G$102,7,FALSE)/VLOOKUP(A10,FOLK1A!$D$3:$J$103,7,FALSE))*1000</f>
        <v>28497.736532367588</v>
      </c>
    </row>
    <row r="11" spans="1:14" x14ac:dyDescent="0.3">
      <c r="A11" s="3" t="s">
        <v>15</v>
      </c>
      <c r="B11" s="6">
        <f>-((VLOOKUP(A11,REGK4!$A$3:$G$102,2,FALSE)/VLOOKUP(A11,FOLK1A!$D$3:$J$103,2,FALSE))*1000)*$I$2</f>
        <v>11842.010274566475</v>
      </c>
      <c r="C11" s="6">
        <f>-((VLOOKUP(A11,REGK4!$A$3:$G$102,3,FALSE)/VLOOKUP(A11,FOLK1A!$D$3:$J$103,3,FALSE))*1000)*$J$2</f>
        <v>11663.625637101315</v>
      </c>
      <c r="D11" s="6">
        <f>-((VLOOKUP(A11,REGK4!$A$3:$G$102,4,FALSE)/VLOOKUP(A11,FOLK1A!$D$3:$J$103,4,FALSE))*1000)*$K$2</f>
        <v>10098.844979073376</v>
      </c>
      <c r="E11" s="6">
        <f>-((VLOOKUP(A11,REGK4!$A$3:$G$102,5,FALSE)/VLOOKUP(A11,FOLK1A!$D$3:$J$103,5,FALSE))*1000)*$L$2</f>
        <v>9792.6456657223807</v>
      </c>
      <c r="F11" s="6">
        <f>-((VLOOKUP(A11,REGK4!$A$3:$G$102,6,FALSE)/VLOOKUP(A11,FOLK1A!$D$3:$J$103,6,FALSE))*1000)*$M$2</f>
        <v>11128.967769666562</v>
      </c>
      <c r="G11" s="6">
        <f>-(VLOOKUP(A11,REGK4!$A$3:$G$102,7,FALSE)/VLOOKUP(A11,FOLK1A!$D$3:$J$103,7,FALSE))*1000</f>
        <v>12542.923368687223</v>
      </c>
    </row>
    <row r="12" spans="1:14" x14ac:dyDescent="0.3">
      <c r="A12" s="3" t="s">
        <v>16</v>
      </c>
      <c r="B12" s="6">
        <f>-((VLOOKUP(A12,REGK4!$A$3:$G$102,2,FALSE)/VLOOKUP(A12,FOLK1A!$D$3:$J$103,2,FALSE))*1000)*$I$2</f>
        <v>5211.8934131736532</v>
      </c>
      <c r="C12" s="6">
        <f>-((VLOOKUP(A12,REGK4!$A$3:$G$102,3,FALSE)/VLOOKUP(A12,FOLK1A!$D$3:$J$103,3,FALSE))*1000)*$J$2</f>
        <v>6040.7513821553111</v>
      </c>
      <c r="D12" s="6">
        <f>-((VLOOKUP(A12,REGK4!$A$3:$G$102,4,FALSE)/VLOOKUP(A12,FOLK1A!$D$3:$J$103,4,FALSE))*1000)*$K$2</f>
        <v>5941.3210804315067</v>
      </c>
      <c r="E12" s="6">
        <f>-((VLOOKUP(A12,REGK4!$A$3:$G$102,5,FALSE)/VLOOKUP(A12,FOLK1A!$D$3:$J$103,5,FALSE))*1000)*$L$2</f>
        <v>5952.551722680194</v>
      </c>
      <c r="F12" s="6">
        <f>-((VLOOKUP(A12,REGK4!$A$3:$G$102,6,FALSE)/VLOOKUP(A12,FOLK1A!$D$3:$J$103,6,FALSE))*1000)*$M$2</f>
        <v>5533.2972777353325</v>
      </c>
      <c r="G12" s="6">
        <f>-(VLOOKUP(A12,REGK4!$A$3:$G$102,7,FALSE)/VLOOKUP(A12,FOLK1A!$D$3:$J$103,7,FALSE))*1000</f>
        <v>5207.4398080049541</v>
      </c>
    </row>
    <row r="13" spans="1:14" x14ac:dyDescent="0.3">
      <c r="A13" s="3" t="s">
        <v>17</v>
      </c>
      <c r="B13" s="6">
        <f>-((VLOOKUP(A13,REGK4!$A$3:$G$102,2,FALSE)/VLOOKUP(A13,FOLK1A!$D$3:$J$103,2,FALSE))*1000)*$I$2</f>
        <v>12388.068930930724</v>
      </c>
      <c r="C13" s="6">
        <f>-((VLOOKUP(A13,REGK4!$A$3:$G$102,3,FALSE)/VLOOKUP(A13,FOLK1A!$D$3:$J$103,3,FALSE))*1000)*$J$2</f>
        <v>13257.815221533237</v>
      </c>
      <c r="D13" s="6">
        <f>-((VLOOKUP(A13,REGK4!$A$3:$G$102,4,FALSE)/VLOOKUP(A13,FOLK1A!$D$3:$J$103,4,FALSE))*1000)*$K$2</f>
        <v>13023.101666170487</v>
      </c>
      <c r="E13" s="6">
        <f>-((VLOOKUP(A13,REGK4!$A$3:$G$102,5,FALSE)/VLOOKUP(A13,FOLK1A!$D$3:$J$103,5,FALSE))*1000)*$L$2</f>
        <v>13374.057336992902</v>
      </c>
      <c r="F13" s="6">
        <f>-((VLOOKUP(A13,REGK4!$A$3:$G$102,6,FALSE)/VLOOKUP(A13,FOLK1A!$D$3:$J$103,6,FALSE))*1000)*$M$2</f>
        <v>12546.724759615383</v>
      </c>
      <c r="G13" s="6">
        <f>-(VLOOKUP(A13,REGK4!$A$3:$G$102,7,FALSE)/VLOOKUP(A13,FOLK1A!$D$3:$J$103,7,FALSE))*1000</f>
        <v>11170.558851077114</v>
      </c>
    </row>
    <row r="14" spans="1:14" x14ac:dyDescent="0.3">
      <c r="A14" s="3" t="s">
        <v>18</v>
      </c>
      <c r="B14" s="6">
        <f>-((VLOOKUP(A14,REGK4!$A$3:$G$102,2,FALSE)/VLOOKUP(A14,FOLK1A!$D$3:$J$103,2,FALSE))*1000)*$I$2</f>
        <v>6351.8076369010869</v>
      </c>
      <c r="C14" s="6">
        <f>-((VLOOKUP(A14,REGK4!$A$3:$G$102,3,FALSE)/VLOOKUP(A14,FOLK1A!$D$3:$J$103,3,FALSE))*1000)*$J$2</f>
        <v>6596.7630991045107</v>
      </c>
      <c r="D14" s="6">
        <f>-((VLOOKUP(A14,REGK4!$A$3:$G$102,4,FALSE)/VLOOKUP(A14,FOLK1A!$D$3:$J$103,4,FALSE))*1000)*$K$2</f>
        <v>6779.9702038508776</v>
      </c>
      <c r="E14" s="6">
        <f>-((VLOOKUP(A14,REGK4!$A$3:$G$102,5,FALSE)/VLOOKUP(A14,FOLK1A!$D$3:$J$103,5,FALSE))*1000)*$L$2</f>
        <v>7317.022637648809</v>
      </c>
      <c r="F14" s="6">
        <f>-((VLOOKUP(A14,REGK4!$A$3:$G$102,6,FALSE)/VLOOKUP(A14,FOLK1A!$D$3:$J$103,6,FALSE))*1000)*$M$2</f>
        <v>7505.3194568452373</v>
      </c>
      <c r="G14" s="6">
        <f>-(VLOOKUP(A14,REGK4!$A$3:$G$102,7,FALSE)/VLOOKUP(A14,FOLK1A!$D$3:$J$103,7,FALSE))*1000</f>
        <v>7309.6186471933324</v>
      </c>
    </row>
    <row r="15" spans="1:14" x14ac:dyDescent="0.3">
      <c r="A15" s="3" t="s">
        <v>19</v>
      </c>
      <c r="B15" s="6">
        <f>-((VLOOKUP(A15,REGK4!$A$3:$G$102,2,FALSE)/VLOOKUP(A15,FOLK1A!$D$3:$J$103,2,FALSE))*1000)*$I$2</f>
        <v>8425.9590365172353</v>
      </c>
      <c r="C15" s="6">
        <f>-((VLOOKUP(A15,REGK4!$A$3:$G$102,3,FALSE)/VLOOKUP(A15,FOLK1A!$D$3:$J$103,3,FALSE))*1000)*$J$2</f>
        <v>8013.9147644808018</v>
      </c>
      <c r="D15" s="6">
        <f>-((VLOOKUP(A15,REGK4!$A$3:$G$102,4,FALSE)/VLOOKUP(A15,FOLK1A!$D$3:$J$103,4,FALSE))*1000)*$K$2</f>
        <v>7413.5912477178354</v>
      </c>
      <c r="E15" s="6">
        <f>-((VLOOKUP(A15,REGK4!$A$3:$G$102,5,FALSE)/VLOOKUP(A15,FOLK1A!$D$3:$J$103,5,FALSE))*1000)*$L$2</f>
        <v>6931.5379388251649</v>
      </c>
      <c r="F15" s="6">
        <f>-((VLOOKUP(A15,REGK4!$A$3:$G$102,6,FALSE)/VLOOKUP(A15,FOLK1A!$D$3:$J$103,6,FALSE))*1000)*$M$2</f>
        <v>5930.8991178313208</v>
      </c>
      <c r="G15" s="6">
        <f>-(VLOOKUP(A15,REGK4!$A$3:$G$102,7,FALSE)/VLOOKUP(A15,FOLK1A!$D$3:$J$103,7,FALSE))*1000</f>
        <v>5054.1698369115747</v>
      </c>
    </row>
    <row r="16" spans="1:14" x14ac:dyDescent="0.3">
      <c r="A16" s="3" t="s">
        <v>20</v>
      </c>
      <c r="B16" s="6">
        <f>-((VLOOKUP(A16,REGK4!$A$3:$G$102,2,FALSE)/VLOOKUP(A16,FOLK1A!$D$3:$J$103,2,FALSE))*1000)*$I$2</f>
        <v>17053.07189485971</v>
      </c>
      <c r="C16" s="6">
        <f>-((VLOOKUP(A16,REGK4!$A$3:$G$102,3,FALSE)/VLOOKUP(A16,FOLK1A!$D$3:$J$103,3,FALSE))*1000)*$J$2</f>
        <v>15518.026264800859</v>
      </c>
      <c r="D16" s="6">
        <f>-((VLOOKUP(A16,REGK4!$A$3:$G$102,4,FALSE)/VLOOKUP(A16,FOLK1A!$D$3:$J$103,4,FALSE))*1000)*$K$2</f>
        <v>13277.613355937401</v>
      </c>
      <c r="E16" s="6">
        <f>-((VLOOKUP(A16,REGK4!$A$3:$G$102,5,FALSE)/VLOOKUP(A16,FOLK1A!$D$3:$J$103,5,FALSE))*1000)*$L$2</f>
        <v>9711.7134344757651</v>
      </c>
      <c r="F16" s="6">
        <f>-((VLOOKUP(A16,REGK4!$A$3:$G$102,6,FALSE)/VLOOKUP(A16,FOLK1A!$D$3:$J$103,6,FALSE))*1000)*$M$2</f>
        <v>5096.2670634106298</v>
      </c>
      <c r="G16" s="6">
        <f>-(VLOOKUP(A16,REGK4!$A$3:$G$102,7,FALSE)/VLOOKUP(A16,FOLK1A!$D$3:$J$103,7,FALSE))*1000</f>
        <v>5.4283978124367032</v>
      </c>
    </row>
    <row r="17" spans="1:7" x14ac:dyDescent="0.3">
      <c r="A17" s="3" t="s">
        <v>21</v>
      </c>
      <c r="B17" s="6">
        <f>-((VLOOKUP(A17,REGK4!$A$3:$G$102,2,FALSE)/VLOOKUP(A17,FOLK1A!$D$3:$J$103,2,FALSE))*1000)*$I$2</f>
        <v>3720.3075211078531</v>
      </c>
      <c r="C17" s="6">
        <f>-((VLOOKUP(A17,REGK4!$A$3:$G$102,3,FALSE)/VLOOKUP(A17,FOLK1A!$D$3:$J$103,3,FALSE))*1000)*$J$2</f>
        <v>3496.3072666274684</v>
      </c>
      <c r="D17" s="6">
        <f>-((VLOOKUP(A17,REGK4!$A$3:$G$102,4,FALSE)/VLOOKUP(A17,FOLK1A!$D$3:$J$103,4,FALSE))*1000)*$K$2</f>
        <v>3497.5355425812731</v>
      </c>
      <c r="E17" s="6">
        <f>-((VLOOKUP(A17,REGK4!$A$3:$G$102,5,FALSE)/VLOOKUP(A17,FOLK1A!$D$3:$J$103,5,FALSE))*1000)*$L$2</f>
        <v>4257.9209744097852</v>
      </c>
      <c r="F17" s="6">
        <f>-((VLOOKUP(A17,REGK4!$A$3:$G$102,6,FALSE)/VLOOKUP(A17,FOLK1A!$D$3:$J$103,6,FALSE))*1000)*$M$2</f>
        <v>4835.5836867473981</v>
      </c>
      <c r="G17" s="6">
        <f>-(VLOOKUP(A17,REGK4!$A$3:$G$102,7,FALSE)/VLOOKUP(A17,FOLK1A!$D$3:$J$103,7,FALSE))*1000</f>
        <v>4637.4927491725521</v>
      </c>
    </row>
    <row r="18" spans="1:7" x14ac:dyDescent="0.3">
      <c r="A18" s="3" t="s">
        <v>22</v>
      </c>
      <c r="B18" s="6">
        <f>-((VLOOKUP(A18,REGK4!$A$3:$G$102,2,FALSE)/VLOOKUP(A18,FOLK1A!$D$3:$J$103,2,FALSE))*1000)*$I$2</f>
        <v>15774.29640259772</v>
      </c>
      <c r="C18" s="6">
        <f>-((VLOOKUP(A18,REGK4!$A$3:$G$102,3,FALSE)/VLOOKUP(A18,FOLK1A!$D$3:$J$103,3,FALSE))*1000)*$J$2</f>
        <v>15813.696969696966</v>
      </c>
      <c r="D18" s="6">
        <f>-((VLOOKUP(A18,REGK4!$A$3:$G$102,4,FALSE)/VLOOKUP(A18,FOLK1A!$D$3:$J$103,4,FALSE))*1000)*$K$2</f>
        <v>14671.832105427724</v>
      </c>
      <c r="E18" s="6">
        <f>-((VLOOKUP(A18,REGK4!$A$3:$G$102,5,FALSE)/VLOOKUP(A18,FOLK1A!$D$3:$J$103,5,FALSE))*1000)*$L$2</f>
        <v>14916.490502616854</v>
      </c>
      <c r="F18" s="6">
        <f>-((VLOOKUP(A18,REGK4!$A$3:$G$102,6,FALSE)/VLOOKUP(A18,FOLK1A!$D$3:$J$103,6,FALSE))*1000)*$M$2</f>
        <v>15001.103008897035</v>
      </c>
      <c r="G18" s="6">
        <f>-(VLOOKUP(A18,REGK4!$A$3:$G$102,7,FALSE)/VLOOKUP(A18,FOLK1A!$D$3:$J$103,7,FALSE))*1000</f>
        <v>15669.812574770702</v>
      </c>
    </row>
    <row r="19" spans="1:7" x14ac:dyDescent="0.3">
      <c r="A19" s="3" t="s">
        <v>23</v>
      </c>
      <c r="B19" s="6">
        <f>-((VLOOKUP(A19,REGK4!$A$3:$G$102,2,FALSE)/VLOOKUP(A19,FOLK1A!$D$3:$J$103,2,FALSE))*1000)*$I$2</f>
        <v>22606.573902512871</v>
      </c>
      <c r="C19" s="6">
        <f>-((VLOOKUP(A19,REGK4!$A$3:$G$102,3,FALSE)/VLOOKUP(A19,FOLK1A!$D$3:$J$103,3,FALSE))*1000)*$J$2</f>
        <v>20888.379670063077</v>
      </c>
      <c r="D19" s="6">
        <f>-((VLOOKUP(A19,REGK4!$A$3:$G$102,4,FALSE)/VLOOKUP(A19,FOLK1A!$D$3:$J$103,4,FALSE))*1000)*$K$2</f>
        <v>18837.930365970187</v>
      </c>
      <c r="E19" s="6">
        <f>-((VLOOKUP(A19,REGK4!$A$3:$G$102,5,FALSE)/VLOOKUP(A19,FOLK1A!$D$3:$J$103,5,FALSE))*1000)*$L$2</f>
        <v>16479.415730337078</v>
      </c>
      <c r="F19" s="6">
        <f>-((VLOOKUP(A19,REGK4!$A$3:$G$102,6,FALSE)/VLOOKUP(A19,FOLK1A!$D$3:$J$103,6,FALSE))*1000)*$M$2</f>
        <v>14646.029691081758</v>
      </c>
      <c r="G19" s="6">
        <f>-(VLOOKUP(A19,REGK4!$A$3:$G$102,7,FALSE)/VLOOKUP(A19,FOLK1A!$D$3:$J$103,7,FALSE))*1000</f>
        <v>12573.331906469046</v>
      </c>
    </row>
    <row r="20" spans="1:7" x14ac:dyDescent="0.3">
      <c r="A20" s="3" t="s">
        <v>24</v>
      </c>
      <c r="B20" s="6">
        <f>-((VLOOKUP(A20,REGK4!$A$3:$G$102,2,FALSE)/VLOOKUP(A20,FOLK1A!$D$3:$J$103,2,FALSE))*1000)*$I$2</f>
        <v>10745.022631599275</v>
      </c>
      <c r="C20" s="6">
        <f>-((VLOOKUP(A20,REGK4!$A$3:$G$102,3,FALSE)/VLOOKUP(A20,FOLK1A!$D$3:$J$103,3,FALSE))*1000)*$J$2</f>
        <v>10400.94746201724</v>
      </c>
      <c r="D20" s="6">
        <f>-((VLOOKUP(A20,REGK4!$A$3:$G$102,4,FALSE)/VLOOKUP(A20,FOLK1A!$D$3:$J$103,4,FALSE))*1000)*$K$2</f>
        <v>11371.73480824678</v>
      </c>
      <c r="E20" s="6">
        <f>-((VLOOKUP(A20,REGK4!$A$3:$G$102,5,FALSE)/VLOOKUP(A20,FOLK1A!$D$3:$J$103,5,FALSE))*1000)*$L$2</f>
        <v>11362.767544873275</v>
      </c>
      <c r="F20" s="6">
        <f>-((VLOOKUP(A20,REGK4!$A$3:$G$102,6,FALSE)/VLOOKUP(A20,FOLK1A!$D$3:$J$103,6,FALSE))*1000)*$M$2</f>
        <v>11212.282838334355</v>
      </c>
      <c r="G20" s="6">
        <f>-(VLOOKUP(A20,REGK4!$A$3:$G$102,7,FALSE)/VLOOKUP(A20,FOLK1A!$D$3:$J$103,7,FALSE))*1000</f>
        <v>10609.261775362318</v>
      </c>
    </row>
    <row r="21" spans="1:7" x14ac:dyDescent="0.3">
      <c r="A21" s="3" t="s">
        <v>25</v>
      </c>
      <c r="B21" s="6">
        <f>-((VLOOKUP(A21,REGK4!$A$3:$G$102,2,FALSE)/VLOOKUP(A21,FOLK1A!$D$3:$J$103,2,FALSE))*1000)*$I$2</f>
        <v>24969.925073233251</v>
      </c>
      <c r="C21" s="6">
        <f>-((VLOOKUP(A21,REGK4!$A$3:$G$102,3,FALSE)/VLOOKUP(A21,FOLK1A!$D$3:$J$103,3,FALSE))*1000)*$J$2</f>
        <v>13370.048811267603</v>
      </c>
      <c r="D21" s="6">
        <f>-((VLOOKUP(A21,REGK4!$A$3:$G$102,4,FALSE)/VLOOKUP(A21,FOLK1A!$D$3:$J$103,4,FALSE))*1000)*$K$2</f>
        <v>13480.550822417206</v>
      </c>
      <c r="E21" s="6">
        <f>-((VLOOKUP(A21,REGK4!$A$3:$G$102,5,FALSE)/VLOOKUP(A21,FOLK1A!$D$3:$J$103,5,FALSE))*1000)*$L$2</f>
        <v>13957.948871123606</v>
      </c>
      <c r="F21" s="6">
        <f>-((VLOOKUP(A21,REGK4!$A$3:$G$102,6,FALSE)/VLOOKUP(A21,FOLK1A!$D$3:$J$103,6,FALSE))*1000)*$M$2</f>
        <v>13538.858569453285</v>
      </c>
      <c r="G21" s="6">
        <f>-(VLOOKUP(A21,REGK4!$A$3:$G$102,7,FALSE)/VLOOKUP(A21,FOLK1A!$D$3:$J$103,7,FALSE))*1000</f>
        <v>12595.631487889274</v>
      </c>
    </row>
    <row r="22" spans="1:7" x14ac:dyDescent="0.3">
      <c r="A22" s="3" t="s">
        <v>26</v>
      </c>
      <c r="B22" s="6">
        <f>-((VLOOKUP(A22,REGK4!$A$3:$G$102,2,FALSE)/VLOOKUP(A22,FOLK1A!$D$3:$J$103,2,FALSE))*1000)*$I$2</f>
        <v>9695.6547636470077</v>
      </c>
      <c r="C22" s="6">
        <f>-((VLOOKUP(A22,REGK4!$A$3:$G$102,3,FALSE)/VLOOKUP(A22,FOLK1A!$D$3:$J$103,3,FALSE))*1000)*$J$2</f>
        <v>7948.0897818543581</v>
      </c>
      <c r="D22" s="6">
        <f>-((VLOOKUP(A22,REGK4!$A$3:$G$102,4,FALSE)/VLOOKUP(A22,FOLK1A!$D$3:$J$103,4,FALSE))*1000)*$K$2</f>
        <v>6015.0942477566896</v>
      </c>
      <c r="E22" s="6">
        <f>-((VLOOKUP(A22,REGK4!$A$3:$G$102,5,FALSE)/VLOOKUP(A22,FOLK1A!$D$3:$J$103,5,FALSE))*1000)*$L$2</f>
        <v>4435.5267918779309</v>
      </c>
      <c r="F22" s="6">
        <f>-((VLOOKUP(A22,REGK4!$A$3:$G$102,6,FALSE)/VLOOKUP(A22,FOLK1A!$D$3:$J$103,6,FALSE))*1000)*$M$2</f>
        <v>4539.2251931920546</v>
      </c>
      <c r="G22" s="6">
        <f>-(VLOOKUP(A22,REGK4!$A$3:$G$102,7,FALSE)/VLOOKUP(A22,FOLK1A!$D$3:$J$103,7,FALSE))*1000</f>
        <v>3967.7464954647189</v>
      </c>
    </row>
    <row r="23" spans="1:7" x14ac:dyDescent="0.3">
      <c r="A23" s="3" t="s">
        <v>27</v>
      </c>
      <c r="B23" s="6">
        <f>-((VLOOKUP(A23,REGK4!$A$3:$G$102,2,FALSE)/VLOOKUP(A23,FOLK1A!$D$3:$J$103,2,FALSE))*1000)*$I$2</f>
        <v>12602.106208323248</v>
      </c>
      <c r="C23" s="6">
        <f>-((VLOOKUP(A23,REGK4!$A$3:$G$102,3,FALSE)/VLOOKUP(A23,FOLK1A!$D$3:$J$103,3,FALSE))*1000)*$J$2</f>
        <v>9809.2990393013097</v>
      </c>
      <c r="D23" s="6">
        <f>-((VLOOKUP(A23,REGK4!$A$3:$G$102,4,FALSE)/VLOOKUP(A23,FOLK1A!$D$3:$J$103,4,FALSE))*1000)*$K$2</f>
        <v>9020.9886767557909</v>
      </c>
      <c r="E23" s="6">
        <f>-((VLOOKUP(A23,REGK4!$A$3:$G$102,5,FALSE)/VLOOKUP(A23,FOLK1A!$D$3:$J$103,5,FALSE))*1000)*$L$2</f>
        <v>8372.3421415936828</v>
      </c>
      <c r="F23" s="6">
        <f>-((VLOOKUP(A23,REGK4!$A$3:$G$102,6,FALSE)/VLOOKUP(A23,FOLK1A!$D$3:$J$103,6,FALSE))*1000)*$M$2</f>
        <v>6785.0940023803441</v>
      </c>
      <c r="G23" s="6">
        <f>-(VLOOKUP(A23,REGK4!$A$3:$G$102,7,FALSE)/VLOOKUP(A23,FOLK1A!$D$3:$J$103,7,FALSE))*1000</f>
        <v>5602.2760800842989</v>
      </c>
    </row>
    <row r="24" spans="1:7" x14ac:dyDescent="0.3">
      <c r="A24" s="3" t="s">
        <v>28</v>
      </c>
      <c r="B24" s="6">
        <f>-((VLOOKUP(A24,REGK4!$A$3:$G$102,2,FALSE)/VLOOKUP(A24,FOLK1A!$D$3:$J$103,2,FALSE))*1000)*$I$2</f>
        <v>69970.194214775242</v>
      </c>
      <c r="C24" s="6">
        <f>-((VLOOKUP(A24,REGK4!$A$3:$G$102,3,FALSE)/VLOOKUP(A24,FOLK1A!$D$3:$J$103,3,FALSE))*1000)*$J$2</f>
        <v>66364.067339742032</v>
      </c>
      <c r="D24" s="6">
        <f>-((VLOOKUP(A24,REGK4!$A$3:$G$102,4,FALSE)/VLOOKUP(A24,FOLK1A!$D$3:$J$103,4,FALSE))*1000)*$K$2</f>
        <v>61789.433364684446</v>
      </c>
      <c r="E24" s="6">
        <f>-((VLOOKUP(A24,REGK4!$A$3:$G$102,5,FALSE)/VLOOKUP(A24,FOLK1A!$D$3:$J$103,5,FALSE))*1000)*$L$2</f>
        <v>58130.421954717516</v>
      </c>
      <c r="F24" s="6">
        <f>-((VLOOKUP(A24,REGK4!$A$3:$G$102,6,FALSE)/VLOOKUP(A24,FOLK1A!$D$3:$J$103,6,FALSE))*1000)*$M$2</f>
        <v>55000.263070051718</v>
      </c>
      <c r="G24" s="6">
        <f>-(VLOOKUP(A24,REGK4!$A$3:$G$102,7,FALSE)/VLOOKUP(A24,FOLK1A!$D$3:$J$103,7,FALSE))*1000</f>
        <v>51167.770676867098</v>
      </c>
    </row>
    <row r="25" spans="1:7" x14ac:dyDescent="0.3">
      <c r="A25" s="3" t="s">
        <v>29</v>
      </c>
      <c r="B25" s="6">
        <f>-((VLOOKUP(A25,REGK4!$A$3:$G$102,2,FALSE)/VLOOKUP(A25,FOLK1A!$D$3:$J$103,2,FALSE))*1000)*$I$2</f>
        <v>18483.282834199799</v>
      </c>
      <c r="C25" s="6">
        <f>-((VLOOKUP(A25,REGK4!$A$3:$G$102,3,FALSE)/VLOOKUP(A25,FOLK1A!$D$3:$J$103,3,FALSE))*1000)*$J$2</f>
        <v>17305.896711789435</v>
      </c>
      <c r="D25" s="6">
        <f>-((VLOOKUP(A25,REGK4!$A$3:$G$102,4,FALSE)/VLOOKUP(A25,FOLK1A!$D$3:$J$103,4,FALSE))*1000)*$K$2</f>
        <v>16383.780955618817</v>
      </c>
      <c r="E25" s="6">
        <f>-((VLOOKUP(A25,REGK4!$A$3:$G$102,5,FALSE)/VLOOKUP(A25,FOLK1A!$D$3:$J$103,5,FALSE))*1000)*$L$2</f>
        <v>17183.945491412211</v>
      </c>
      <c r="F25" s="6">
        <f>-((VLOOKUP(A25,REGK4!$A$3:$G$102,6,FALSE)/VLOOKUP(A25,FOLK1A!$D$3:$J$103,6,FALSE))*1000)*$M$2</f>
        <v>15431.724429983011</v>
      </c>
      <c r="G25" s="6">
        <f>-(VLOOKUP(A25,REGK4!$A$3:$G$102,7,FALSE)/VLOOKUP(A25,FOLK1A!$D$3:$J$103,7,FALSE))*1000</f>
        <v>13753.057170890468</v>
      </c>
    </row>
    <row r="26" spans="1:7" x14ac:dyDescent="0.3">
      <c r="A26" s="3" t="s">
        <v>30</v>
      </c>
      <c r="B26" s="6">
        <f>-((VLOOKUP(A26,REGK4!$A$3:$G$102,2,FALSE)/VLOOKUP(A26,FOLK1A!$D$3:$J$103,2,FALSE))*1000)*$I$2</f>
        <v>22739.246849140676</v>
      </c>
      <c r="C26" s="6">
        <f>-((VLOOKUP(A26,REGK4!$A$3:$G$102,3,FALSE)/VLOOKUP(A26,FOLK1A!$D$3:$J$103,3,FALSE))*1000)*$J$2</f>
        <v>23706.053343542622</v>
      </c>
      <c r="D26" s="6">
        <f>-((VLOOKUP(A26,REGK4!$A$3:$G$102,4,FALSE)/VLOOKUP(A26,FOLK1A!$D$3:$J$103,4,FALSE))*1000)*$K$2</f>
        <v>22722.156799855751</v>
      </c>
      <c r="E26" s="6">
        <f>-((VLOOKUP(A26,REGK4!$A$3:$G$102,5,FALSE)/VLOOKUP(A26,FOLK1A!$D$3:$J$103,5,FALSE))*1000)*$L$2</f>
        <v>21953.118324607331</v>
      </c>
      <c r="F26" s="6">
        <f>-((VLOOKUP(A26,REGK4!$A$3:$G$102,6,FALSE)/VLOOKUP(A26,FOLK1A!$D$3:$J$103,6,FALSE))*1000)*$M$2</f>
        <v>20908.411437422939</v>
      </c>
      <c r="G26" s="6">
        <f>-(VLOOKUP(A26,REGK4!$A$3:$G$102,7,FALSE)/VLOOKUP(A26,FOLK1A!$D$3:$J$103,7,FALSE))*1000</f>
        <v>18979.771882286219</v>
      </c>
    </row>
    <row r="27" spans="1:7" x14ac:dyDescent="0.3">
      <c r="A27" s="3" t="s">
        <v>31</v>
      </c>
      <c r="B27" s="6">
        <f>-((VLOOKUP(A27,REGK4!$A$3:$G$102,2,FALSE)/VLOOKUP(A27,FOLK1A!$D$3:$J$103,2,FALSE))*1000)*$I$2</f>
        <v>9607.9816349206358</v>
      </c>
      <c r="C27" s="6">
        <f>-((VLOOKUP(A27,REGK4!$A$3:$G$102,3,FALSE)/VLOOKUP(A27,FOLK1A!$D$3:$J$103,3,FALSE))*1000)*$J$2</f>
        <v>9085.8866003976127</v>
      </c>
      <c r="D27" s="6">
        <f>-((VLOOKUP(A27,REGK4!$A$3:$G$102,4,FALSE)/VLOOKUP(A27,FOLK1A!$D$3:$J$103,4,FALSE))*1000)*$K$2</f>
        <v>9208.2197794005133</v>
      </c>
      <c r="E27" s="6">
        <f>-((VLOOKUP(A27,REGK4!$A$3:$G$102,5,FALSE)/VLOOKUP(A27,FOLK1A!$D$3:$J$103,5,FALSE))*1000)*$L$2</f>
        <v>15881.895783075912</v>
      </c>
      <c r="F27" s="6">
        <f>-((VLOOKUP(A27,REGK4!$A$3:$G$102,6,FALSE)/VLOOKUP(A27,FOLK1A!$D$3:$J$103,6,FALSE))*1000)*$M$2</f>
        <v>14770.433615311245</v>
      </c>
      <c r="G27" s="6">
        <f>-(VLOOKUP(A27,REGK4!$A$3:$G$102,7,FALSE)/VLOOKUP(A27,FOLK1A!$D$3:$J$103,7,FALSE))*1000</f>
        <v>13533.139281489322</v>
      </c>
    </row>
    <row r="28" spans="1:7" x14ac:dyDescent="0.3">
      <c r="A28" s="3" t="s">
        <v>32</v>
      </c>
      <c r="B28" s="6">
        <f>-((VLOOKUP(A28,REGK4!$A$3:$G$102,2,FALSE)/VLOOKUP(A28,FOLK1A!$D$3:$J$103,2,FALSE))*1000)*$I$2</f>
        <v>12150.501746623195</v>
      </c>
      <c r="C28" s="6">
        <f>-((VLOOKUP(A28,REGK4!$A$3:$G$102,3,FALSE)/VLOOKUP(A28,FOLK1A!$D$3:$J$103,3,FALSE))*1000)*$J$2</f>
        <v>11979.194396980676</v>
      </c>
      <c r="D28" s="6">
        <f>-((VLOOKUP(A28,REGK4!$A$3:$G$102,4,FALSE)/VLOOKUP(A28,FOLK1A!$D$3:$J$103,4,FALSE))*1000)*$K$2</f>
        <v>9895.7184696271124</v>
      </c>
      <c r="E28" s="6">
        <f>-((VLOOKUP(A28,REGK4!$A$3:$G$102,5,FALSE)/VLOOKUP(A28,FOLK1A!$D$3:$J$103,5,FALSE))*1000)*$L$2</f>
        <v>8755.8921759582518</v>
      </c>
      <c r="F28" s="6">
        <f>-((VLOOKUP(A28,REGK4!$A$3:$G$102,6,FALSE)/VLOOKUP(A28,FOLK1A!$D$3:$J$103,6,FALSE))*1000)*$M$2</f>
        <v>8205.0910035548259</v>
      </c>
      <c r="G28" s="6">
        <f>-(VLOOKUP(A28,REGK4!$A$3:$G$102,7,FALSE)/VLOOKUP(A28,FOLK1A!$D$3:$J$103,7,FALSE))*1000</f>
        <v>7886.70218549527</v>
      </c>
    </row>
    <row r="29" spans="1:7" x14ac:dyDescent="0.3">
      <c r="A29" s="3" t="s">
        <v>33</v>
      </c>
      <c r="B29" s="6">
        <f>-((VLOOKUP(A29,REGK4!$A$3:$G$102,2,FALSE)/VLOOKUP(A29,FOLK1A!$D$3:$J$103,2,FALSE))*1000)*$I$2</f>
        <v>17912.677128065177</v>
      </c>
      <c r="C29" s="6">
        <f>-((VLOOKUP(A29,REGK4!$A$3:$G$102,3,FALSE)/VLOOKUP(A29,FOLK1A!$D$3:$J$103,3,FALSE))*1000)*$J$2</f>
        <v>15019.469811396953</v>
      </c>
      <c r="D29" s="6">
        <f>-((VLOOKUP(A29,REGK4!$A$3:$G$102,4,FALSE)/VLOOKUP(A29,FOLK1A!$D$3:$J$103,4,FALSE))*1000)*$K$2</f>
        <v>15772.493739403435</v>
      </c>
      <c r="E29" s="6">
        <f>-((VLOOKUP(A29,REGK4!$A$3:$G$102,5,FALSE)/VLOOKUP(A29,FOLK1A!$D$3:$J$103,5,FALSE))*1000)*$L$2</f>
        <v>16068.089839184231</v>
      </c>
      <c r="F29" s="6">
        <f>-((VLOOKUP(A29,REGK4!$A$3:$G$102,6,FALSE)/VLOOKUP(A29,FOLK1A!$D$3:$J$103,6,FALSE))*1000)*$M$2</f>
        <v>15283.854020979021</v>
      </c>
      <c r="G29" s="6">
        <f>-(VLOOKUP(A29,REGK4!$A$3:$G$102,7,FALSE)/VLOOKUP(A29,FOLK1A!$D$3:$J$103,7,FALSE))*1000</f>
        <v>13148.497278535931</v>
      </c>
    </row>
    <row r="30" spans="1:7" x14ac:dyDescent="0.3">
      <c r="A30" s="3" t="s">
        <v>34</v>
      </c>
      <c r="B30" s="6">
        <f>-((VLOOKUP(A30,REGK4!$A$3:$G$102,2,FALSE)/VLOOKUP(A30,FOLK1A!$D$3:$J$103,2,FALSE))*1000)*$I$2</f>
        <v>8229.5369668911335</v>
      </c>
      <c r="C30" s="6">
        <f>-((VLOOKUP(A30,REGK4!$A$3:$G$102,3,FALSE)/VLOOKUP(A30,FOLK1A!$D$3:$J$103,3,FALSE))*1000)*$J$2</f>
        <v>10448.324209128861</v>
      </c>
      <c r="D30" s="6">
        <f>-((VLOOKUP(A30,REGK4!$A$3:$G$102,4,FALSE)/VLOOKUP(A30,FOLK1A!$D$3:$J$103,4,FALSE))*1000)*$K$2</f>
        <v>11535.337081973423</v>
      </c>
      <c r="E30" s="6">
        <f>-((VLOOKUP(A30,REGK4!$A$3:$G$102,5,FALSE)/VLOOKUP(A30,FOLK1A!$D$3:$J$103,5,FALSE))*1000)*$L$2</f>
        <v>13022.200639446512</v>
      </c>
      <c r="F30" s="6">
        <f>-((VLOOKUP(A30,REGK4!$A$3:$G$102,6,FALSE)/VLOOKUP(A30,FOLK1A!$D$3:$J$103,6,FALSE))*1000)*$M$2</f>
        <v>12354.487635589967</v>
      </c>
      <c r="G30" s="6">
        <f>-(VLOOKUP(A30,REGK4!$A$3:$G$102,7,FALSE)/VLOOKUP(A30,FOLK1A!$D$3:$J$103,7,FALSE))*1000</f>
        <v>11252.883685591933</v>
      </c>
    </row>
    <row r="31" spans="1:7" x14ac:dyDescent="0.3">
      <c r="A31" s="3" t="s">
        <v>35</v>
      </c>
      <c r="B31" s="6">
        <f>-((VLOOKUP(A31,REGK4!$A$3:$G$102,2,FALSE)/VLOOKUP(A31,FOLK1A!$D$3:$J$103,2,FALSE))*1000)*$I$2</f>
        <v>8880.6180187010359</v>
      </c>
      <c r="C31" s="6">
        <f>-((VLOOKUP(A31,REGK4!$A$3:$G$102,3,FALSE)/VLOOKUP(A31,FOLK1A!$D$3:$J$103,3,FALSE))*1000)*$J$2</f>
        <v>8810.7070931849776</v>
      </c>
      <c r="D31" s="6">
        <f>-((VLOOKUP(A31,REGK4!$A$3:$G$102,4,FALSE)/VLOOKUP(A31,FOLK1A!$D$3:$J$103,4,FALSE))*1000)*$K$2</f>
        <v>8747.2849483918853</v>
      </c>
      <c r="E31" s="6">
        <f>-((VLOOKUP(A31,REGK4!$A$3:$G$102,5,FALSE)/VLOOKUP(A31,FOLK1A!$D$3:$J$103,5,FALSE))*1000)*$L$2</f>
        <v>8711.8118580290866</v>
      </c>
      <c r="F31" s="6">
        <f>-((VLOOKUP(A31,REGK4!$A$3:$G$102,6,FALSE)/VLOOKUP(A31,FOLK1A!$D$3:$J$103,6,FALSE))*1000)*$M$2</f>
        <v>10001.594312990812</v>
      </c>
      <c r="G31" s="6">
        <f>-(VLOOKUP(A31,REGK4!$A$3:$G$102,7,FALSE)/VLOOKUP(A31,FOLK1A!$D$3:$J$103,7,FALSE))*1000</f>
        <v>10240.116865320475</v>
      </c>
    </row>
    <row r="32" spans="1:7" x14ac:dyDescent="0.3">
      <c r="A32" s="3" t="s">
        <v>36</v>
      </c>
      <c r="B32" s="6">
        <f>-((VLOOKUP(A32,REGK4!$A$3:$G$102,2,FALSE)/VLOOKUP(A32,FOLK1A!$D$3:$J$103,2,FALSE))*1000)*$I$2</f>
        <v>11396.891475630518</v>
      </c>
      <c r="C32" s="6">
        <f>-((VLOOKUP(A32,REGK4!$A$3:$G$102,3,FALSE)/VLOOKUP(A32,FOLK1A!$D$3:$J$103,3,FALSE))*1000)*$J$2</f>
        <v>10527.591089771338</v>
      </c>
      <c r="D32" s="6">
        <f>-((VLOOKUP(A32,REGK4!$A$3:$G$102,4,FALSE)/VLOOKUP(A32,FOLK1A!$D$3:$J$103,4,FALSE))*1000)*$K$2</f>
        <v>9582.6319071598809</v>
      </c>
      <c r="E32" s="6">
        <f>-((VLOOKUP(A32,REGK4!$A$3:$G$102,5,FALSE)/VLOOKUP(A32,FOLK1A!$D$3:$J$103,5,FALSE))*1000)*$L$2</f>
        <v>8944.1873382288086</v>
      </c>
      <c r="F32" s="6">
        <f>-((VLOOKUP(A32,REGK4!$A$3:$G$102,6,FALSE)/VLOOKUP(A32,FOLK1A!$D$3:$J$103,6,FALSE))*1000)*$M$2</f>
        <v>8149.1290720262987</v>
      </c>
      <c r="G32" s="6">
        <f>-(VLOOKUP(A32,REGK4!$A$3:$G$102,7,FALSE)/VLOOKUP(A32,FOLK1A!$D$3:$J$103,7,FALSE))*1000</f>
        <v>7489.5417590539537</v>
      </c>
    </row>
    <row r="33" spans="1:7" x14ac:dyDescent="0.3">
      <c r="A33" s="3" t="s">
        <v>37</v>
      </c>
      <c r="B33" s="6">
        <f>-((VLOOKUP(A33,REGK4!$A$3:$G$102,2,FALSE)/VLOOKUP(A33,FOLK1A!$D$3:$J$103,2,FALSE))*1000)*$I$2</f>
        <v>16195.801041073606</v>
      </c>
      <c r="C33" s="6">
        <f>-((VLOOKUP(A33,REGK4!$A$3:$G$102,3,FALSE)/VLOOKUP(A33,FOLK1A!$D$3:$J$103,3,FALSE))*1000)*$J$2</f>
        <v>15570.841764153081</v>
      </c>
      <c r="D33" s="6">
        <f>-((VLOOKUP(A33,REGK4!$A$3:$G$102,4,FALSE)/VLOOKUP(A33,FOLK1A!$D$3:$J$103,4,FALSE))*1000)*$K$2</f>
        <v>15169.68110544804</v>
      </c>
      <c r="E33" s="6">
        <f>-((VLOOKUP(A33,REGK4!$A$3:$G$102,5,FALSE)/VLOOKUP(A33,FOLK1A!$D$3:$J$103,5,FALSE))*1000)*$L$2</f>
        <v>14198.183538060081</v>
      </c>
      <c r="F33" s="6">
        <f>-((VLOOKUP(A33,REGK4!$A$3:$G$102,6,FALSE)/VLOOKUP(A33,FOLK1A!$D$3:$J$103,6,FALSE))*1000)*$M$2</f>
        <v>13915.431499171074</v>
      </c>
      <c r="G33" s="6">
        <f>-(VLOOKUP(A33,REGK4!$A$3:$G$102,7,FALSE)/VLOOKUP(A33,FOLK1A!$D$3:$J$103,7,FALSE))*1000</f>
        <v>13585.550795784997</v>
      </c>
    </row>
    <row r="34" spans="1:7" x14ac:dyDescent="0.3">
      <c r="A34" s="3" t="s">
        <v>38</v>
      </c>
      <c r="B34" s="6">
        <f>-((VLOOKUP(A34,REGK4!$A$3:$G$102,2,FALSE)/VLOOKUP(A34,FOLK1A!$D$3:$J$103,2,FALSE))*1000)*$I$2</f>
        <v>15424.658325346963</v>
      </c>
      <c r="C34" s="6">
        <f>-((VLOOKUP(A34,REGK4!$A$3:$G$102,3,FALSE)/VLOOKUP(A34,FOLK1A!$D$3:$J$103,3,FALSE))*1000)*$J$2</f>
        <v>14341.000034936937</v>
      </c>
      <c r="D34" s="6">
        <f>-((VLOOKUP(A34,REGK4!$A$3:$G$102,4,FALSE)/VLOOKUP(A34,FOLK1A!$D$3:$J$103,4,FALSE))*1000)*$K$2</f>
        <v>15411.385356250903</v>
      </c>
      <c r="E34" s="6">
        <f>-((VLOOKUP(A34,REGK4!$A$3:$G$102,5,FALSE)/VLOOKUP(A34,FOLK1A!$D$3:$J$103,5,FALSE))*1000)*$L$2</f>
        <v>13951.129348826114</v>
      </c>
      <c r="F34" s="6">
        <f>-((VLOOKUP(A34,REGK4!$A$3:$G$102,6,FALSE)/VLOOKUP(A34,FOLK1A!$D$3:$J$103,6,FALSE))*1000)*$M$2</f>
        <v>12735.710211529364</v>
      </c>
      <c r="G34" s="6">
        <f>-(VLOOKUP(A34,REGK4!$A$3:$G$102,7,FALSE)/VLOOKUP(A34,FOLK1A!$D$3:$J$103,7,FALSE))*1000</f>
        <v>11365.942635295693</v>
      </c>
    </row>
    <row r="35" spans="1:7" x14ac:dyDescent="0.3">
      <c r="A35" s="3" t="s">
        <v>39</v>
      </c>
      <c r="B35" s="6">
        <f>-((VLOOKUP(A35,REGK4!$A$3:$G$102,2,FALSE)/VLOOKUP(A35,FOLK1A!$D$3:$J$103,2,FALSE))*1000)*$I$2</f>
        <v>11593.441640697949</v>
      </c>
      <c r="C35" s="6">
        <f>-((VLOOKUP(A35,REGK4!$A$3:$G$102,3,FALSE)/VLOOKUP(A35,FOLK1A!$D$3:$J$103,3,FALSE))*1000)*$J$2</f>
        <v>11697.982984337092</v>
      </c>
      <c r="D35" s="6">
        <f>-((VLOOKUP(A35,REGK4!$A$3:$G$102,4,FALSE)/VLOOKUP(A35,FOLK1A!$D$3:$J$103,4,FALSE))*1000)*$K$2</f>
        <v>11541.896737993689</v>
      </c>
      <c r="E35" s="6">
        <f>-((VLOOKUP(A35,REGK4!$A$3:$G$102,5,FALSE)/VLOOKUP(A35,FOLK1A!$D$3:$J$103,5,FALSE))*1000)*$L$2</f>
        <v>11690.108862764071</v>
      </c>
      <c r="F35" s="6">
        <f>-((VLOOKUP(A35,REGK4!$A$3:$G$102,6,FALSE)/VLOOKUP(A35,FOLK1A!$D$3:$J$103,6,FALSE))*1000)*$M$2</f>
        <v>10151.124073649629</v>
      </c>
      <c r="G35" s="6">
        <f>-(VLOOKUP(A35,REGK4!$A$3:$G$102,7,FALSE)/VLOOKUP(A35,FOLK1A!$D$3:$J$103,7,FALSE))*1000</f>
        <v>7835.3884160220932</v>
      </c>
    </row>
    <row r="36" spans="1:7" x14ac:dyDescent="0.3">
      <c r="A36" s="3" t="s">
        <v>40</v>
      </c>
      <c r="B36" s="6">
        <f>-((VLOOKUP(A36,REGK4!$A$3:$G$102,2,FALSE)/VLOOKUP(A36,FOLK1A!$D$3:$J$103,2,FALSE))*1000)*$I$2</f>
        <v>7409.6883238769688</v>
      </c>
      <c r="C36" s="6">
        <f>-((VLOOKUP(A36,REGK4!$A$3:$G$102,3,FALSE)/VLOOKUP(A36,FOLK1A!$D$3:$J$103,3,FALSE))*1000)*$J$2</f>
        <v>6682.2444313692513</v>
      </c>
      <c r="D36" s="6">
        <f>-((VLOOKUP(A36,REGK4!$A$3:$G$102,4,FALSE)/VLOOKUP(A36,FOLK1A!$D$3:$J$103,4,FALSE))*1000)*$K$2</f>
        <v>5815.6870439064287</v>
      </c>
      <c r="E36" s="6">
        <f>-((VLOOKUP(A36,REGK4!$A$3:$G$102,5,FALSE)/VLOOKUP(A36,FOLK1A!$D$3:$J$103,5,FALSE))*1000)*$L$2</f>
        <v>4964.9198095935553</v>
      </c>
      <c r="F36" s="6">
        <f>-((VLOOKUP(A36,REGK4!$A$3:$G$102,6,FALSE)/VLOOKUP(A36,FOLK1A!$D$3:$J$103,6,FALSE))*1000)*$M$2</f>
        <v>4281.4930454471942</v>
      </c>
      <c r="G36" s="6">
        <f>-(VLOOKUP(A36,REGK4!$A$3:$G$102,7,FALSE)/VLOOKUP(A36,FOLK1A!$D$3:$J$103,7,FALSE))*1000</f>
        <v>3712.5399361022364</v>
      </c>
    </row>
    <row r="37" spans="1:7" x14ac:dyDescent="0.3">
      <c r="A37" s="3" t="s">
        <v>41</v>
      </c>
      <c r="B37" s="6">
        <f>-((VLOOKUP(A37,REGK4!$A$3:$G$102,2,FALSE)/VLOOKUP(A37,FOLK1A!$D$3:$J$103,2,FALSE))*1000)*$I$2</f>
        <v>7679.4363849317688</v>
      </c>
      <c r="C37" s="6">
        <f>-((VLOOKUP(A37,REGK4!$A$3:$G$102,3,FALSE)/VLOOKUP(A37,FOLK1A!$D$3:$J$103,3,FALSE))*1000)*$J$2</f>
        <v>6844.9734937165304</v>
      </c>
      <c r="D37" s="6">
        <f>-((VLOOKUP(A37,REGK4!$A$3:$G$102,4,FALSE)/VLOOKUP(A37,FOLK1A!$D$3:$J$103,4,FALSE))*1000)*$K$2</f>
        <v>6131.5836822310212</v>
      </c>
      <c r="E37" s="6">
        <f>-((VLOOKUP(A37,REGK4!$A$3:$G$102,5,FALSE)/VLOOKUP(A37,FOLK1A!$D$3:$J$103,5,FALSE))*1000)*$L$2</f>
        <v>6010.9269991788724</v>
      </c>
      <c r="F37" s="6">
        <f>-((VLOOKUP(A37,REGK4!$A$3:$G$102,6,FALSE)/VLOOKUP(A37,FOLK1A!$D$3:$J$103,6,FALSE))*1000)*$M$2</f>
        <v>4966.5739820200943</v>
      </c>
      <c r="G37" s="6">
        <f>-(VLOOKUP(A37,REGK4!$A$3:$G$102,7,FALSE)/VLOOKUP(A37,FOLK1A!$D$3:$J$103,7,FALSE))*1000</f>
        <v>4925.0452245497208</v>
      </c>
    </row>
    <row r="38" spans="1:7" x14ac:dyDescent="0.3">
      <c r="A38" s="3" t="s">
        <v>42</v>
      </c>
      <c r="B38" s="6">
        <f>-((VLOOKUP(A38,REGK4!$A$3:$G$102,2,FALSE)/VLOOKUP(A38,FOLK1A!$D$3:$J$103,2,FALSE))*1000)*$I$2</f>
        <v>25281.132707863679</v>
      </c>
      <c r="C38" s="6">
        <f>-((VLOOKUP(A38,REGK4!$A$3:$G$102,3,FALSE)/VLOOKUP(A38,FOLK1A!$D$3:$J$103,3,FALSE))*1000)*$J$2</f>
        <v>23473.37423312883</v>
      </c>
      <c r="D38" s="6">
        <f>-((VLOOKUP(A38,REGK4!$A$3:$G$102,4,FALSE)/VLOOKUP(A38,FOLK1A!$D$3:$J$103,4,FALSE))*1000)*$K$2</f>
        <v>21707.611557034539</v>
      </c>
      <c r="E38" s="6">
        <f>-((VLOOKUP(A38,REGK4!$A$3:$G$102,5,FALSE)/VLOOKUP(A38,FOLK1A!$D$3:$J$103,5,FALSE))*1000)*$L$2</f>
        <v>19909.957295135457</v>
      </c>
      <c r="F38" s="6">
        <f>-((VLOOKUP(A38,REGK4!$A$3:$G$102,6,FALSE)/VLOOKUP(A38,FOLK1A!$D$3:$J$103,6,FALSE))*1000)*$M$2</f>
        <v>18120.828205560232</v>
      </c>
      <c r="G38" s="6">
        <f>-(VLOOKUP(A38,REGK4!$A$3:$G$102,7,FALSE)/VLOOKUP(A38,FOLK1A!$D$3:$J$103,7,FALSE))*1000</f>
        <v>17892.217392039784</v>
      </c>
    </row>
    <row r="39" spans="1:7" x14ac:dyDescent="0.3">
      <c r="A39" s="3" t="s">
        <v>43</v>
      </c>
      <c r="B39" s="6">
        <f>-((VLOOKUP(A39,REGK4!$A$3:$G$102,2,FALSE)/VLOOKUP(A39,FOLK1A!$D$3:$J$103,2,FALSE))*1000)*$I$2</f>
        <v>17611.726085686871</v>
      </c>
      <c r="C39" s="6">
        <f>-((VLOOKUP(A39,REGK4!$A$3:$G$102,3,FALSE)/VLOOKUP(A39,FOLK1A!$D$3:$J$103,3,FALSE))*1000)*$J$2</f>
        <v>15875.021233347066</v>
      </c>
      <c r="D39" s="6">
        <f>-((VLOOKUP(A39,REGK4!$A$3:$G$102,4,FALSE)/VLOOKUP(A39,FOLK1A!$D$3:$J$103,4,FALSE))*1000)*$K$2</f>
        <v>15047.553409969054</v>
      </c>
      <c r="E39" s="6">
        <f>-((VLOOKUP(A39,REGK4!$A$3:$G$102,5,FALSE)/VLOOKUP(A39,FOLK1A!$D$3:$J$103,5,FALSE))*1000)*$L$2</f>
        <v>13779.196427848748</v>
      </c>
      <c r="F39" s="6">
        <f>-((VLOOKUP(A39,REGK4!$A$3:$G$102,6,FALSE)/VLOOKUP(A39,FOLK1A!$D$3:$J$103,6,FALSE))*1000)*$M$2</f>
        <v>12612.718915290643</v>
      </c>
      <c r="G39" s="6">
        <f>-(VLOOKUP(A39,REGK4!$A$3:$G$102,7,FALSE)/VLOOKUP(A39,FOLK1A!$D$3:$J$103,7,FALSE))*1000</f>
        <v>11164.980202375715</v>
      </c>
    </row>
    <row r="40" spans="1:7" x14ac:dyDescent="0.3">
      <c r="A40" s="3" t="s">
        <v>44</v>
      </c>
      <c r="B40" s="6">
        <f>-((VLOOKUP(A40,REGK4!$A$3:$G$102,2,FALSE)/VLOOKUP(A40,FOLK1A!$D$3:$J$103,2,FALSE))*1000)*$I$2</f>
        <v>6789.4923175284102</v>
      </c>
      <c r="C40" s="6">
        <f>-((VLOOKUP(A40,REGK4!$A$3:$G$102,3,FALSE)/VLOOKUP(A40,FOLK1A!$D$3:$J$103,3,FALSE))*1000)*$J$2</f>
        <v>5631.3068144227582</v>
      </c>
      <c r="D40" s="6">
        <f>-((VLOOKUP(A40,REGK4!$A$3:$G$102,4,FALSE)/VLOOKUP(A40,FOLK1A!$D$3:$J$103,4,FALSE))*1000)*$K$2</f>
        <v>4426.0651934527605</v>
      </c>
      <c r="E40" s="6">
        <f>-((VLOOKUP(A40,REGK4!$A$3:$G$102,5,FALSE)/VLOOKUP(A40,FOLK1A!$D$3:$J$103,5,FALSE))*1000)*$L$2</f>
        <v>3315.2741725144379</v>
      </c>
      <c r="F40" s="6">
        <f>-((VLOOKUP(A40,REGK4!$A$3:$G$102,6,FALSE)/VLOOKUP(A40,FOLK1A!$D$3:$J$103,6,FALSE))*1000)*$M$2</f>
        <v>3087.8774712595887</v>
      </c>
      <c r="G40" s="6">
        <f>-(VLOOKUP(A40,REGK4!$A$3:$G$102,7,FALSE)/VLOOKUP(A40,FOLK1A!$D$3:$J$103,7,FALSE))*1000</f>
        <v>2791.2999958293362</v>
      </c>
    </row>
    <row r="41" spans="1:7" x14ac:dyDescent="0.3">
      <c r="A41" s="3" t="s">
        <v>45</v>
      </c>
      <c r="B41" s="6">
        <f>-((VLOOKUP(A41,REGK4!$A$3:$G$102,2,FALSE)/VLOOKUP(A41,FOLK1A!$D$3:$J$103,2,FALSE))*1000)*$I$2</f>
        <v>28311.096376328969</v>
      </c>
      <c r="C41" s="6">
        <f>-((VLOOKUP(A41,REGK4!$A$3:$G$102,3,FALSE)/VLOOKUP(A41,FOLK1A!$D$3:$J$103,3,FALSE))*1000)*$J$2</f>
        <v>28649.165282868325</v>
      </c>
      <c r="D41" s="6">
        <f>-((VLOOKUP(A41,REGK4!$A$3:$G$102,4,FALSE)/VLOOKUP(A41,FOLK1A!$D$3:$J$103,4,FALSE))*1000)*$K$2</f>
        <v>25804.398782892025</v>
      </c>
      <c r="E41" s="6">
        <f>-((VLOOKUP(A41,REGK4!$A$3:$G$102,5,FALSE)/VLOOKUP(A41,FOLK1A!$D$3:$J$103,5,FALSE))*1000)*$L$2</f>
        <v>23010.823803996769</v>
      </c>
      <c r="F41" s="6">
        <f>-((VLOOKUP(A41,REGK4!$A$3:$G$102,6,FALSE)/VLOOKUP(A41,FOLK1A!$D$3:$J$103,6,FALSE))*1000)*$M$2</f>
        <v>22641.573794795768</v>
      </c>
      <c r="G41" s="6">
        <f>-(VLOOKUP(A41,REGK4!$A$3:$G$102,7,FALSE)/VLOOKUP(A41,FOLK1A!$D$3:$J$103,7,FALSE))*1000</f>
        <v>20018.970752342149</v>
      </c>
    </row>
    <row r="42" spans="1:7" x14ac:dyDescent="0.3">
      <c r="A42" s="3" t="s">
        <v>46</v>
      </c>
      <c r="B42" s="6">
        <f>-((VLOOKUP(A42,REGK4!$A$3:$G$102,2,FALSE)/VLOOKUP(A42,FOLK1A!$D$3:$J$103,2,FALSE))*1000)*$I$2</f>
        <v>12188.096620622498</v>
      </c>
      <c r="C42" s="6">
        <f>-((VLOOKUP(A42,REGK4!$A$3:$G$102,3,FALSE)/VLOOKUP(A42,FOLK1A!$D$3:$J$103,3,FALSE))*1000)*$J$2</f>
        <v>10164.873975250892</v>
      </c>
      <c r="D42" s="6">
        <f>-((VLOOKUP(A42,REGK4!$A$3:$G$102,4,FALSE)/VLOOKUP(A42,FOLK1A!$D$3:$J$103,4,FALSE))*1000)*$K$2</f>
        <v>8637.8996049979942</v>
      </c>
      <c r="E42" s="6">
        <f>-((VLOOKUP(A42,REGK4!$A$3:$G$102,5,FALSE)/VLOOKUP(A42,FOLK1A!$D$3:$J$103,5,FALSE))*1000)*$L$2</f>
        <v>7386.3135686218975</v>
      </c>
      <c r="F42" s="6">
        <f>-((VLOOKUP(A42,REGK4!$A$3:$G$102,6,FALSE)/VLOOKUP(A42,FOLK1A!$D$3:$J$103,6,FALSE))*1000)*$M$2</f>
        <v>6598.2907002768115</v>
      </c>
      <c r="G42" s="6">
        <f>-(VLOOKUP(A42,REGK4!$A$3:$G$102,7,FALSE)/VLOOKUP(A42,FOLK1A!$D$3:$J$103,7,FALSE))*1000</f>
        <v>5819.8396017049654</v>
      </c>
    </row>
    <row r="43" spans="1:7" x14ac:dyDescent="0.3">
      <c r="A43" s="3" t="s">
        <v>47</v>
      </c>
      <c r="B43" s="6">
        <f>-((VLOOKUP(A43,REGK4!$A$3:$G$102,2,FALSE)/VLOOKUP(A43,FOLK1A!$D$3:$J$103,2,FALSE))*1000)*$I$2</f>
        <v>18503.505786228474</v>
      </c>
      <c r="C43" s="6">
        <f>-((VLOOKUP(A43,REGK4!$A$3:$G$102,3,FALSE)/VLOOKUP(A43,FOLK1A!$D$3:$J$103,3,FALSE))*1000)*$J$2</f>
        <v>18257.489249110426</v>
      </c>
      <c r="D43" s="6">
        <f>-((VLOOKUP(A43,REGK4!$A$3:$G$102,4,FALSE)/VLOOKUP(A43,FOLK1A!$D$3:$J$103,4,FALSE))*1000)*$K$2</f>
        <v>17614.169384796729</v>
      </c>
      <c r="E43" s="6">
        <f>-((VLOOKUP(A43,REGK4!$A$3:$G$102,5,FALSE)/VLOOKUP(A43,FOLK1A!$D$3:$J$103,5,FALSE))*1000)*$L$2</f>
        <v>18044.149516945254</v>
      </c>
      <c r="F43" s="6">
        <f>-((VLOOKUP(A43,REGK4!$A$3:$G$102,6,FALSE)/VLOOKUP(A43,FOLK1A!$D$3:$J$103,6,FALSE))*1000)*$M$2</f>
        <v>15177.823708301006</v>
      </c>
      <c r="G43" s="6">
        <f>-(VLOOKUP(A43,REGK4!$A$3:$G$102,7,FALSE)/VLOOKUP(A43,FOLK1A!$D$3:$J$103,7,FALSE))*1000</f>
        <v>21381.049143428787</v>
      </c>
    </row>
    <row r="44" spans="1:7" x14ac:dyDescent="0.3">
      <c r="A44" s="3" t="s">
        <v>48</v>
      </c>
      <c r="B44" s="6">
        <f>-((VLOOKUP(A44,REGK4!$A$3:$G$102,2,FALSE)/VLOOKUP(A44,FOLK1A!$D$3:$J$103,2,FALSE))*1000)*$I$2</f>
        <v>10536.933164978334</v>
      </c>
      <c r="C44" s="6">
        <f>-((VLOOKUP(A44,REGK4!$A$3:$G$102,3,FALSE)/VLOOKUP(A44,FOLK1A!$D$3:$J$103,3,FALSE))*1000)*$J$2</f>
        <v>11018.872086736288</v>
      </c>
      <c r="D44" s="6">
        <f>-((VLOOKUP(A44,REGK4!$A$3:$G$102,4,FALSE)/VLOOKUP(A44,FOLK1A!$D$3:$J$103,4,FALSE))*1000)*$K$2</f>
        <v>9757.8085505405506</v>
      </c>
      <c r="E44" s="6">
        <f>-((VLOOKUP(A44,REGK4!$A$3:$G$102,5,FALSE)/VLOOKUP(A44,FOLK1A!$D$3:$J$103,5,FALSE))*1000)*$L$2</f>
        <v>8690.3442898008561</v>
      </c>
      <c r="F44" s="6">
        <f>-((VLOOKUP(A44,REGK4!$A$3:$G$102,6,FALSE)/VLOOKUP(A44,FOLK1A!$D$3:$J$103,6,FALSE))*1000)*$M$2</f>
        <v>7598.1909827481677</v>
      </c>
      <c r="G44" s="6">
        <f>-(VLOOKUP(A44,REGK4!$A$3:$G$102,7,FALSE)/VLOOKUP(A44,FOLK1A!$D$3:$J$103,7,FALSE))*1000</f>
        <v>6860.677589558456</v>
      </c>
    </row>
    <row r="45" spans="1:7" x14ac:dyDescent="0.3">
      <c r="A45" s="3" t="s">
        <v>49</v>
      </c>
      <c r="B45" s="6">
        <f>-((VLOOKUP(A45,REGK4!$A$3:$G$102,2,FALSE)/VLOOKUP(A45,FOLK1A!$D$3:$J$103,2,FALSE))*1000)*$I$2</f>
        <v>12252.195849447689</v>
      </c>
      <c r="C45" s="6">
        <f>-((VLOOKUP(A45,REGK4!$A$3:$G$102,3,FALSE)/VLOOKUP(A45,FOLK1A!$D$3:$J$103,3,FALSE))*1000)*$J$2</f>
        <v>10893.697757588687</v>
      </c>
      <c r="D45" s="6">
        <f>-((VLOOKUP(A45,REGK4!$A$3:$G$102,4,FALSE)/VLOOKUP(A45,FOLK1A!$D$3:$J$103,4,FALSE))*1000)*$K$2</f>
        <v>10887.418334080696</v>
      </c>
      <c r="E45" s="6">
        <f>-((VLOOKUP(A45,REGK4!$A$3:$G$102,5,FALSE)/VLOOKUP(A45,FOLK1A!$D$3:$J$103,5,FALSE))*1000)*$L$2</f>
        <v>10512.589041952879</v>
      </c>
      <c r="F45" s="6">
        <f>-((VLOOKUP(A45,REGK4!$A$3:$G$102,6,FALSE)/VLOOKUP(A45,FOLK1A!$D$3:$J$103,6,FALSE))*1000)*$M$2</f>
        <v>8186.6634360905055</v>
      </c>
      <c r="G45" s="6">
        <f>-(VLOOKUP(A45,REGK4!$A$3:$G$102,7,FALSE)/VLOOKUP(A45,FOLK1A!$D$3:$J$103,7,FALSE))*1000</f>
        <v>7214.3677664002771</v>
      </c>
    </row>
    <row r="46" spans="1:7" x14ac:dyDescent="0.3">
      <c r="A46" s="3" t="s">
        <v>50</v>
      </c>
      <c r="B46" s="6">
        <f>-((VLOOKUP(A46,REGK4!$A$3:$G$102,2,FALSE)/VLOOKUP(A46,FOLK1A!$D$3:$J$103,2,FALSE))*1000)*$I$2</f>
        <v>18750.05978061548</v>
      </c>
      <c r="C46" s="6">
        <f>-((VLOOKUP(A46,REGK4!$A$3:$G$102,3,FALSE)/VLOOKUP(A46,FOLK1A!$D$3:$J$103,3,FALSE))*1000)*$J$2</f>
        <v>16926.6393497235</v>
      </c>
      <c r="D46" s="6">
        <f>-((VLOOKUP(A46,REGK4!$A$3:$G$102,4,FALSE)/VLOOKUP(A46,FOLK1A!$D$3:$J$103,4,FALSE))*1000)*$K$2</f>
        <v>15195.156906903074</v>
      </c>
      <c r="E46" s="6">
        <f>-((VLOOKUP(A46,REGK4!$A$3:$G$102,5,FALSE)/VLOOKUP(A46,FOLK1A!$D$3:$J$103,5,FALSE))*1000)*$L$2</f>
        <v>13955.048264321806</v>
      </c>
      <c r="F46" s="6">
        <f>-((VLOOKUP(A46,REGK4!$A$3:$G$102,6,FALSE)/VLOOKUP(A46,FOLK1A!$D$3:$J$103,6,FALSE))*1000)*$M$2</f>
        <v>12095.449332593584</v>
      </c>
      <c r="G46" s="6">
        <f>-(VLOOKUP(A46,REGK4!$A$3:$G$102,7,FALSE)/VLOOKUP(A46,FOLK1A!$D$3:$J$103,7,FALSE))*1000</f>
        <v>10521.407966810359</v>
      </c>
    </row>
    <row r="47" spans="1:7" x14ac:dyDescent="0.3">
      <c r="A47" s="3" t="s">
        <v>51</v>
      </c>
      <c r="B47" s="6">
        <f>-((VLOOKUP(A47,REGK4!$A$3:$G$102,2,FALSE)/VLOOKUP(A47,FOLK1A!$D$3:$J$103,2,FALSE))*1000)*$I$2</f>
        <v>9306.040375097682</v>
      </c>
      <c r="C47" s="6">
        <f>-((VLOOKUP(A47,REGK4!$A$3:$G$102,3,FALSE)/VLOOKUP(A47,FOLK1A!$D$3:$J$103,3,FALSE))*1000)*$J$2</f>
        <v>8183.9360967920575</v>
      </c>
      <c r="D47" s="6">
        <f>-((VLOOKUP(A47,REGK4!$A$3:$G$102,4,FALSE)/VLOOKUP(A47,FOLK1A!$D$3:$J$103,4,FALSE))*1000)*$K$2</f>
        <v>7361.9060624414933</v>
      </c>
      <c r="E47" s="6">
        <f>-((VLOOKUP(A47,REGK4!$A$3:$G$102,5,FALSE)/VLOOKUP(A47,FOLK1A!$D$3:$J$103,5,FALSE))*1000)*$L$2</f>
        <v>6929.040213116833</v>
      </c>
      <c r="F47" s="6">
        <f>-((VLOOKUP(A47,REGK4!$A$3:$G$102,6,FALSE)/VLOOKUP(A47,FOLK1A!$D$3:$J$103,6,FALSE))*1000)*$M$2</f>
        <v>6616.8350415043196</v>
      </c>
      <c r="G47" s="6">
        <f>-(VLOOKUP(A47,REGK4!$A$3:$G$102,7,FALSE)/VLOOKUP(A47,FOLK1A!$D$3:$J$103,7,FALSE))*1000</f>
        <v>6214.3695998657831</v>
      </c>
    </row>
    <row r="48" spans="1:7" x14ac:dyDescent="0.3">
      <c r="A48" s="3" t="s">
        <v>52</v>
      </c>
      <c r="B48" s="6">
        <f>-((VLOOKUP(A48,REGK4!$A$3:$G$102,2,FALSE)/VLOOKUP(A48,FOLK1A!$D$3:$J$103,2,FALSE))*1000)*$I$2</f>
        <v>17289.002474153927</v>
      </c>
      <c r="C48" s="6">
        <f>-((VLOOKUP(A48,REGK4!$A$3:$G$102,3,FALSE)/VLOOKUP(A48,FOLK1A!$D$3:$J$103,3,FALSE))*1000)*$J$2</f>
        <v>16557.821308872815</v>
      </c>
      <c r="D48" s="6">
        <f>-((VLOOKUP(A48,REGK4!$A$3:$G$102,4,FALSE)/VLOOKUP(A48,FOLK1A!$D$3:$J$103,4,FALSE))*1000)*$K$2</f>
        <v>16405.303865606078</v>
      </c>
      <c r="E48" s="6">
        <f>-((VLOOKUP(A48,REGK4!$A$3:$G$102,5,FALSE)/VLOOKUP(A48,FOLK1A!$D$3:$J$103,5,FALSE))*1000)*$L$2</f>
        <v>15595.212498087472</v>
      </c>
      <c r="F48" s="6">
        <f>-((VLOOKUP(A48,REGK4!$A$3:$G$102,6,FALSE)/VLOOKUP(A48,FOLK1A!$D$3:$J$103,6,FALSE))*1000)*$M$2</f>
        <v>14572.642807998755</v>
      </c>
      <c r="G48" s="6">
        <f>-(VLOOKUP(A48,REGK4!$A$3:$G$102,7,FALSE)/VLOOKUP(A48,FOLK1A!$D$3:$J$103,7,FALSE))*1000</f>
        <v>12450.781825076398</v>
      </c>
    </row>
    <row r="49" spans="1:7" x14ac:dyDescent="0.3">
      <c r="A49" s="3" t="s">
        <v>53</v>
      </c>
      <c r="B49" s="6">
        <f>-((VLOOKUP(A49,REGK4!$A$3:$G$102,2,FALSE)/VLOOKUP(A49,FOLK1A!$D$3:$J$103,2,FALSE))*1000)*$I$2</f>
        <v>17390.670149509384</v>
      </c>
      <c r="C49" s="6">
        <f>-((VLOOKUP(A49,REGK4!$A$3:$G$102,3,FALSE)/VLOOKUP(A49,FOLK1A!$D$3:$J$103,3,FALSE))*1000)*$J$2</f>
        <v>15648.272674021282</v>
      </c>
      <c r="D49" s="6">
        <f>-((VLOOKUP(A49,REGK4!$A$3:$G$102,4,FALSE)/VLOOKUP(A49,FOLK1A!$D$3:$J$103,4,FALSE))*1000)*$K$2</f>
        <v>14656.321576360411</v>
      </c>
      <c r="E49" s="6">
        <f>-((VLOOKUP(A49,REGK4!$A$3:$G$102,5,FALSE)/VLOOKUP(A49,FOLK1A!$D$3:$J$103,5,FALSE))*1000)*$L$2</f>
        <v>12864.925552329873</v>
      </c>
      <c r="F49" s="6">
        <f>-((VLOOKUP(A49,REGK4!$A$3:$G$102,6,FALSE)/VLOOKUP(A49,FOLK1A!$D$3:$J$103,6,FALSE))*1000)*$M$2</f>
        <v>11008.254169858408</v>
      </c>
      <c r="G49" s="6">
        <f>-(VLOOKUP(A49,REGK4!$A$3:$G$102,7,FALSE)/VLOOKUP(A49,FOLK1A!$D$3:$J$103,7,FALSE))*1000</f>
        <v>9786.3707300156075</v>
      </c>
    </row>
    <row r="50" spans="1:7" x14ac:dyDescent="0.3">
      <c r="A50" s="3" t="s">
        <v>54</v>
      </c>
      <c r="B50" s="6">
        <f>-((VLOOKUP(A50,REGK4!$A$3:$G$102,2,FALSE)/VLOOKUP(A50,FOLK1A!$D$3:$J$103,2,FALSE))*1000)*$I$2</f>
        <v>9901.0764661494104</v>
      </c>
      <c r="C50" s="6">
        <f>-((VLOOKUP(A50,REGK4!$A$3:$G$102,3,FALSE)/VLOOKUP(A50,FOLK1A!$D$3:$J$103,3,FALSE))*1000)*$J$2</f>
        <v>9302.3375571370689</v>
      </c>
      <c r="D50" s="6">
        <f>-((VLOOKUP(A50,REGK4!$A$3:$G$102,4,FALSE)/VLOOKUP(A50,FOLK1A!$D$3:$J$103,4,FALSE))*1000)*$K$2</f>
        <v>8929.8671487591109</v>
      </c>
      <c r="E50" s="6">
        <f>-((VLOOKUP(A50,REGK4!$A$3:$G$102,5,FALSE)/VLOOKUP(A50,FOLK1A!$D$3:$J$103,5,FALSE))*1000)*$L$2</f>
        <v>8687.7025491958466</v>
      </c>
      <c r="F50" s="6">
        <f>-((VLOOKUP(A50,REGK4!$A$3:$G$102,6,FALSE)/VLOOKUP(A50,FOLK1A!$D$3:$J$103,6,FALSE))*1000)*$M$2</f>
        <v>7634.2193787774449</v>
      </c>
      <c r="G50" s="6">
        <f>-(VLOOKUP(A50,REGK4!$A$3:$G$102,7,FALSE)/VLOOKUP(A50,FOLK1A!$D$3:$J$103,7,FALSE))*1000</f>
        <v>7253.1722978137896</v>
      </c>
    </row>
    <row r="51" spans="1:7" x14ac:dyDescent="0.3">
      <c r="A51" s="3" t="s">
        <v>55</v>
      </c>
      <c r="B51" s="6">
        <f>-((VLOOKUP(A51,REGK4!$A$3:$G$102,2,FALSE)/VLOOKUP(A51,FOLK1A!$D$3:$J$103,2,FALSE))*1000)*$I$2</f>
        <v>17572.937266742148</v>
      </c>
      <c r="C51" s="6">
        <f>-((VLOOKUP(A51,REGK4!$A$3:$G$102,3,FALSE)/VLOOKUP(A51,FOLK1A!$D$3:$J$103,3,FALSE))*1000)*$J$2</f>
        <v>16947.077140717316</v>
      </c>
      <c r="D51" s="6">
        <f>-((VLOOKUP(A51,REGK4!$A$3:$G$102,4,FALSE)/VLOOKUP(A51,FOLK1A!$D$3:$J$103,4,FALSE))*1000)*$K$2</f>
        <v>17841.538100498023</v>
      </c>
      <c r="E51" s="6">
        <f>-((VLOOKUP(A51,REGK4!$A$3:$G$102,5,FALSE)/VLOOKUP(A51,FOLK1A!$D$3:$J$103,5,FALSE))*1000)*$L$2</f>
        <v>16591.243282832507</v>
      </c>
      <c r="F51" s="6">
        <f>-((VLOOKUP(A51,REGK4!$A$3:$G$102,6,FALSE)/VLOOKUP(A51,FOLK1A!$D$3:$J$103,6,FALSE))*1000)*$M$2</f>
        <v>15639.523946720114</v>
      </c>
      <c r="G51" s="6">
        <f>-(VLOOKUP(A51,REGK4!$A$3:$G$102,7,FALSE)/VLOOKUP(A51,FOLK1A!$D$3:$J$103,7,FALSE))*1000</f>
        <v>13679.698753035105</v>
      </c>
    </row>
    <row r="52" spans="1:7" x14ac:dyDescent="0.3">
      <c r="A52" s="3" t="s">
        <v>56</v>
      </c>
      <c r="B52" s="6">
        <f>-((VLOOKUP(A52,REGK4!$A$3:$G$102,2,FALSE)/VLOOKUP(A52,FOLK1A!$D$3:$J$103,2,FALSE))*1000)*$I$2</f>
        <v>13227.797929974935</v>
      </c>
      <c r="C52" s="6">
        <f>-((VLOOKUP(A52,REGK4!$A$3:$G$102,3,FALSE)/VLOOKUP(A52,FOLK1A!$D$3:$J$103,3,FALSE))*1000)*$J$2</f>
        <v>11776.899317960375</v>
      </c>
      <c r="D52" s="6">
        <f>-((VLOOKUP(A52,REGK4!$A$3:$G$102,4,FALSE)/VLOOKUP(A52,FOLK1A!$D$3:$J$103,4,FALSE))*1000)*$K$2</f>
        <v>10290.373759612816</v>
      </c>
      <c r="E52" s="6">
        <f>-((VLOOKUP(A52,REGK4!$A$3:$G$102,5,FALSE)/VLOOKUP(A52,FOLK1A!$D$3:$J$103,5,FALSE))*1000)*$L$2</f>
        <v>9226.6209624796065</v>
      </c>
      <c r="F52" s="6">
        <f>-((VLOOKUP(A52,REGK4!$A$3:$G$102,6,FALSE)/VLOOKUP(A52,FOLK1A!$D$3:$J$103,6,FALSE))*1000)*$M$2</f>
        <v>8473.9537292240875</v>
      </c>
      <c r="G52" s="6">
        <f>-(VLOOKUP(A52,REGK4!$A$3:$G$102,7,FALSE)/VLOOKUP(A52,FOLK1A!$D$3:$J$103,7,FALSE))*1000</f>
        <v>7056.4986065366102</v>
      </c>
    </row>
    <row r="53" spans="1:7" x14ac:dyDescent="0.3">
      <c r="A53" s="3" t="s">
        <v>57</v>
      </c>
      <c r="B53" s="6">
        <f>-((VLOOKUP(A53,REGK4!$A$3:$G$102,2,FALSE)/VLOOKUP(A53,FOLK1A!$D$3:$J$103,2,FALSE))*1000)*$I$2</f>
        <v>9636.0204008589826</v>
      </c>
      <c r="C53" s="6">
        <f>-((VLOOKUP(A53,REGK4!$A$3:$G$102,3,FALSE)/VLOOKUP(A53,FOLK1A!$D$3:$J$103,3,FALSE))*1000)*$J$2</f>
        <v>9890.1865010226502</v>
      </c>
      <c r="D53" s="6">
        <f>-((VLOOKUP(A53,REGK4!$A$3:$G$102,4,FALSE)/VLOOKUP(A53,FOLK1A!$D$3:$J$103,4,FALSE))*1000)*$K$2</f>
        <v>8893.4339573535581</v>
      </c>
      <c r="E53" s="6">
        <f>-((VLOOKUP(A53,REGK4!$A$3:$G$102,5,FALSE)/VLOOKUP(A53,FOLK1A!$D$3:$J$103,5,FALSE))*1000)*$L$2</f>
        <v>11337.554509686737</v>
      </c>
      <c r="F53" s="6">
        <f>-((VLOOKUP(A53,REGK4!$A$3:$G$102,6,FALSE)/VLOOKUP(A53,FOLK1A!$D$3:$J$103,6,FALSE))*1000)*$M$2</f>
        <v>9773.8636341088331</v>
      </c>
      <c r="G53" s="6">
        <f>-(VLOOKUP(A53,REGK4!$A$3:$G$102,7,FALSE)/VLOOKUP(A53,FOLK1A!$D$3:$J$103,7,FALSE))*1000</f>
        <v>8957.5630769230756</v>
      </c>
    </row>
    <row r="54" spans="1:7" x14ac:dyDescent="0.3">
      <c r="A54" s="3" t="s">
        <v>58</v>
      </c>
      <c r="B54" s="6">
        <f>-((VLOOKUP(A54,REGK4!$A$3:$G$102,2,FALSE)/VLOOKUP(A54,FOLK1A!$D$3:$J$103,2,FALSE))*1000)*$I$2</f>
        <v>2504.7854072895871</v>
      </c>
      <c r="C54" s="6">
        <f>-((VLOOKUP(A54,REGK4!$A$3:$G$102,3,FALSE)/VLOOKUP(A54,FOLK1A!$D$3:$J$103,3,FALSE))*1000)*$J$2</f>
        <v>2058.8502389446048</v>
      </c>
      <c r="D54" s="6">
        <f>-((VLOOKUP(A54,REGK4!$A$3:$G$102,4,FALSE)/VLOOKUP(A54,FOLK1A!$D$3:$J$103,4,FALSE))*1000)*$K$2</f>
        <v>1615.1588873806559</v>
      </c>
      <c r="E54" s="6">
        <f>-((VLOOKUP(A54,REGK4!$A$3:$G$102,5,FALSE)/VLOOKUP(A54,FOLK1A!$D$3:$J$103,5,FALSE))*1000)*$L$2</f>
        <v>1213.2662613981761</v>
      </c>
      <c r="F54" s="6">
        <f>-((VLOOKUP(A54,REGK4!$A$3:$G$102,6,FALSE)/VLOOKUP(A54,FOLK1A!$D$3:$J$103,6,FALSE))*1000)*$M$2</f>
        <v>826.95743303114989</v>
      </c>
      <c r="G54" s="6">
        <f>-(VLOOKUP(A54,REGK4!$A$3:$G$102,7,FALSE)/VLOOKUP(A54,FOLK1A!$D$3:$J$103,7,FALSE))*1000</f>
        <v>479.7285719181603</v>
      </c>
    </row>
    <row r="55" spans="1:7" x14ac:dyDescent="0.3">
      <c r="A55" s="3" t="s">
        <v>59</v>
      </c>
      <c r="B55" s="6">
        <f>-((VLOOKUP(A55,REGK4!$A$3:$G$102,2,FALSE)/VLOOKUP(A55,FOLK1A!$D$3:$J$103,2,FALSE))*1000)*$I$2</f>
        <v>60.554285535339616</v>
      </c>
      <c r="C55" s="6">
        <f>-((VLOOKUP(A55,REGK4!$A$3:$G$102,3,FALSE)/VLOOKUP(A55,FOLK1A!$D$3:$J$103,3,FALSE))*1000)*$J$2</f>
        <v>55.369181880490991</v>
      </c>
      <c r="D55" s="6">
        <f>-((VLOOKUP(A55,REGK4!$A$3:$G$102,4,FALSE)/VLOOKUP(A55,FOLK1A!$D$3:$J$103,4,FALSE))*1000)*$K$2</f>
        <v>51.357041229978321</v>
      </c>
      <c r="E55" s="6">
        <f>-((VLOOKUP(A55,REGK4!$A$3:$G$102,5,FALSE)/VLOOKUP(A55,FOLK1A!$D$3:$J$103,5,FALSE))*1000)*$L$2</f>
        <v>50.10781846985369</v>
      </c>
      <c r="F55" s="6">
        <f>-((VLOOKUP(A55,REGK4!$A$3:$G$102,6,FALSE)/VLOOKUP(A55,FOLK1A!$D$3:$J$103,6,FALSE))*1000)*$M$2</f>
        <v>45.603946920721334</v>
      </c>
      <c r="G55" s="6">
        <f>-(VLOOKUP(A55,REGK4!$A$3:$G$102,7,FALSE)/VLOOKUP(A55,FOLK1A!$D$3:$J$103,7,FALSE))*1000</f>
        <v>41.140705533779816</v>
      </c>
    </row>
    <row r="56" spans="1:7" x14ac:dyDescent="0.3">
      <c r="A56" s="3" t="s">
        <v>60</v>
      </c>
      <c r="B56" s="6">
        <f>-((VLOOKUP(A56,REGK4!$A$3:$G$102,2,FALSE)/VLOOKUP(A56,FOLK1A!$D$3:$J$103,2,FALSE))*1000)*$I$2</f>
        <v>5204.5548564783057</v>
      </c>
      <c r="C56" s="6">
        <f>-((VLOOKUP(A56,REGK4!$A$3:$G$102,3,FALSE)/VLOOKUP(A56,FOLK1A!$D$3:$J$103,3,FALSE))*1000)*$J$2</f>
        <v>5403.0415287069491</v>
      </c>
      <c r="D56" s="6">
        <f>-((VLOOKUP(A56,REGK4!$A$3:$G$102,4,FALSE)/VLOOKUP(A56,FOLK1A!$D$3:$J$103,4,FALSE))*1000)*$K$2</f>
        <v>5231.79238192307</v>
      </c>
      <c r="E56" s="6">
        <f>-((VLOOKUP(A56,REGK4!$A$3:$G$102,5,FALSE)/VLOOKUP(A56,FOLK1A!$D$3:$J$103,5,FALSE))*1000)*$L$2</f>
        <v>4929.6669281320856</v>
      </c>
      <c r="F56" s="6">
        <f>-((VLOOKUP(A56,REGK4!$A$3:$G$102,6,FALSE)/VLOOKUP(A56,FOLK1A!$D$3:$J$103,6,FALSE))*1000)*$M$2</f>
        <v>4527.6786857872039</v>
      </c>
      <c r="G56" s="6">
        <f>-(VLOOKUP(A56,REGK4!$A$3:$G$102,7,FALSE)/VLOOKUP(A56,FOLK1A!$D$3:$J$103,7,FALSE))*1000</f>
        <v>2355.2597012684832</v>
      </c>
    </row>
    <row r="57" spans="1:7" x14ac:dyDescent="0.3">
      <c r="A57" s="3" t="s">
        <v>61</v>
      </c>
      <c r="B57" s="6">
        <f>-((VLOOKUP(A57,REGK4!$A$3:$G$102,2,FALSE)/VLOOKUP(A57,FOLK1A!$D$3:$J$103,2,FALSE))*1000)*$I$2</f>
        <v>21516.94975080221</v>
      </c>
      <c r="C57" s="6">
        <f>-((VLOOKUP(A57,REGK4!$A$3:$G$102,3,FALSE)/VLOOKUP(A57,FOLK1A!$D$3:$J$103,3,FALSE))*1000)*$J$2</f>
        <v>22058.74870339398</v>
      </c>
      <c r="D57" s="6">
        <f>-((VLOOKUP(A57,REGK4!$A$3:$G$102,4,FALSE)/VLOOKUP(A57,FOLK1A!$D$3:$J$103,4,FALSE))*1000)*$K$2</f>
        <v>20884.962162221866</v>
      </c>
      <c r="E57" s="6">
        <f>-((VLOOKUP(A57,REGK4!$A$3:$G$102,5,FALSE)/VLOOKUP(A57,FOLK1A!$D$3:$J$103,5,FALSE))*1000)*$L$2</f>
        <v>19079.682103571249</v>
      </c>
      <c r="F57" s="6">
        <f>-((VLOOKUP(A57,REGK4!$A$3:$G$102,6,FALSE)/VLOOKUP(A57,FOLK1A!$D$3:$J$103,6,FALSE))*1000)*$M$2</f>
        <v>18170.384826919551</v>
      </c>
      <c r="G57" s="6">
        <f>-(VLOOKUP(A57,REGK4!$A$3:$G$102,7,FALSE)/VLOOKUP(A57,FOLK1A!$D$3:$J$103,7,FALSE))*1000</f>
        <v>16151.798357405834</v>
      </c>
    </row>
    <row r="58" spans="1:7" x14ac:dyDescent="0.3">
      <c r="A58" s="3" t="s">
        <v>62</v>
      </c>
      <c r="B58" s="6">
        <f>-((VLOOKUP(A58,REGK4!$A$3:$G$102,2,FALSE)/VLOOKUP(A58,FOLK1A!$D$3:$J$103,2,FALSE))*1000)*$I$2</f>
        <v>52983.465436241611</v>
      </c>
      <c r="C58" s="6">
        <f>-((VLOOKUP(A58,REGK4!$A$3:$G$102,3,FALSE)/VLOOKUP(A58,FOLK1A!$D$3:$J$103,3,FALSE))*1000)*$J$2</f>
        <v>57049.04232365144</v>
      </c>
      <c r="D58" s="6">
        <f>-((VLOOKUP(A58,REGK4!$A$3:$G$102,4,FALSE)/VLOOKUP(A58,FOLK1A!$D$3:$J$103,4,FALSE))*1000)*$K$2</f>
        <v>54526.956961116019</v>
      </c>
      <c r="E58" s="6">
        <f>-((VLOOKUP(A58,REGK4!$A$3:$G$102,5,FALSE)/VLOOKUP(A58,FOLK1A!$D$3:$J$103,5,FALSE))*1000)*$L$2</f>
        <v>54056.603691275166</v>
      </c>
      <c r="F58" s="6">
        <f>-((VLOOKUP(A58,REGK4!$A$3:$G$102,6,FALSE)/VLOOKUP(A58,FOLK1A!$D$3:$J$103,6,FALSE))*1000)*$M$2</f>
        <v>51539.832001360315</v>
      </c>
      <c r="G58" s="6">
        <f>-(VLOOKUP(A58,REGK4!$A$3:$G$102,7,FALSE)/VLOOKUP(A58,FOLK1A!$D$3:$J$103,7,FALSE))*1000</f>
        <v>50895.074575095387</v>
      </c>
    </row>
    <row r="59" spans="1:7" x14ac:dyDescent="0.3">
      <c r="A59" s="3" t="s">
        <v>63</v>
      </c>
      <c r="B59" s="6">
        <f>-((VLOOKUP(A59,REGK4!$A$3:$G$102,2,FALSE)/VLOOKUP(A59,FOLK1A!$D$3:$J$103,2,FALSE))*1000)*$I$2</f>
        <v>9.363715114308313</v>
      </c>
      <c r="C59" s="6">
        <f>-((VLOOKUP(A59,REGK4!$A$3:$G$102,3,FALSE)/VLOOKUP(A59,FOLK1A!$D$3:$J$103,3,FALSE))*1000)*$J$2</f>
        <v>6.8436033194397501</v>
      </c>
      <c r="D59" s="6">
        <f>-((VLOOKUP(A59,REGK4!$A$3:$G$102,4,FALSE)/VLOOKUP(A59,FOLK1A!$D$3:$J$103,4,FALSE))*1000)*$K$2</f>
        <v>23.324509379550037</v>
      </c>
      <c r="E59" s="6">
        <f>-((VLOOKUP(A59,REGK4!$A$3:$G$102,5,FALSE)/VLOOKUP(A59,FOLK1A!$D$3:$J$103,5,FALSE))*1000)*$L$2</f>
        <v>24.636786017183525</v>
      </c>
      <c r="F59" s="6">
        <f>-((VLOOKUP(A59,REGK4!$A$3:$G$102,6,FALSE)/VLOOKUP(A59,FOLK1A!$D$3:$J$103,6,FALSE))*1000)*$M$2</f>
        <v>19.619662838633683</v>
      </c>
      <c r="G59" s="6">
        <f>-(VLOOKUP(A59,REGK4!$A$3:$G$102,7,FALSE)/VLOOKUP(A59,FOLK1A!$D$3:$J$103,7,FALSE))*1000</f>
        <v>15.036764705882353</v>
      </c>
    </row>
    <row r="60" spans="1:7" x14ac:dyDescent="0.3">
      <c r="A60" s="3" t="s">
        <v>64</v>
      </c>
      <c r="B60" s="6">
        <f>-((VLOOKUP(A60,REGK4!$A$3:$G$102,2,FALSE)/VLOOKUP(A60,FOLK1A!$D$3:$J$103,2,FALSE))*1000)*$I$2</f>
        <v>11259.532345841373</v>
      </c>
      <c r="C60" s="6">
        <f>-((VLOOKUP(A60,REGK4!$A$3:$G$102,3,FALSE)/VLOOKUP(A60,FOLK1A!$D$3:$J$103,3,FALSE))*1000)*$J$2</f>
        <v>10816.04680449337</v>
      </c>
      <c r="D60" s="6">
        <f>-((VLOOKUP(A60,REGK4!$A$3:$G$102,4,FALSE)/VLOOKUP(A60,FOLK1A!$D$3:$J$103,4,FALSE))*1000)*$K$2</f>
        <v>11374.192016075247</v>
      </c>
      <c r="E60" s="6">
        <f>-((VLOOKUP(A60,REGK4!$A$3:$G$102,5,FALSE)/VLOOKUP(A60,FOLK1A!$D$3:$J$103,5,FALSE))*1000)*$L$2</f>
        <v>10908.101080373928</v>
      </c>
      <c r="F60" s="6">
        <f>-((VLOOKUP(A60,REGK4!$A$3:$G$102,6,FALSE)/VLOOKUP(A60,FOLK1A!$D$3:$J$103,6,FALSE))*1000)*$M$2</f>
        <v>10715.499031756644</v>
      </c>
      <c r="G60" s="6">
        <f>-(VLOOKUP(A60,REGK4!$A$3:$G$102,7,FALSE)/VLOOKUP(A60,FOLK1A!$D$3:$J$103,7,FALSE))*1000</f>
        <v>11781.760289524736</v>
      </c>
    </row>
    <row r="61" spans="1:7" x14ac:dyDescent="0.3">
      <c r="A61" s="3" t="s">
        <v>65</v>
      </c>
      <c r="B61" s="6">
        <f>-((VLOOKUP(A61,REGK4!$A$3:$G$102,2,FALSE)/VLOOKUP(A61,FOLK1A!$D$3:$J$103,2,FALSE))*1000)*$I$2</f>
        <v>21027.730902777777</v>
      </c>
      <c r="C61" s="6">
        <f>-((VLOOKUP(A61,REGK4!$A$3:$G$102,3,FALSE)/VLOOKUP(A61,FOLK1A!$D$3:$J$103,3,FALSE))*1000)*$J$2</f>
        <v>21973.748468047852</v>
      </c>
      <c r="D61" s="6">
        <f>-((VLOOKUP(A61,REGK4!$A$3:$G$102,4,FALSE)/VLOOKUP(A61,FOLK1A!$D$3:$J$103,4,FALSE))*1000)*$K$2</f>
        <v>21880.503389091031</v>
      </c>
      <c r="E61" s="6">
        <f>-((VLOOKUP(A61,REGK4!$A$3:$G$102,5,FALSE)/VLOOKUP(A61,FOLK1A!$D$3:$J$103,5,FALSE))*1000)*$L$2</f>
        <v>23284.584152517127</v>
      </c>
      <c r="F61" s="6">
        <f>-((VLOOKUP(A61,REGK4!$A$3:$G$102,6,FALSE)/VLOOKUP(A61,FOLK1A!$D$3:$J$103,6,FALSE))*1000)*$M$2</f>
        <v>21908.592354740056</v>
      </c>
      <c r="G61" s="6">
        <f>-(VLOOKUP(A61,REGK4!$A$3:$G$102,7,FALSE)/VLOOKUP(A61,FOLK1A!$D$3:$J$103,7,FALSE))*1000</f>
        <v>19750</v>
      </c>
    </row>
    <row r="62" spans="1:7" x14ac:dyDescent="0.3">
      <c r="A62" s="3" t="s">
        <v>66</v>
      </c>
      <c r="B62" s="6">
        <f>-((VLOOKUP(A62,REGK4!$A$3:$G$102,2,FALSE)/VLOOKUP(A62,FOLK1A!$D$3:$J$103,2,FALSE))*1000)*$I$2</f>
        <v>23389.779093125308</v>
      </c>
      <c r="C62" s="6">
        <f>-((VLOOKUP(A62,REGK4!$A$3:$G$102,3,FALSE)/VLOOKUP(A62,FOLK1A!$D$3:$J$103,3,FALSE))*1000)*$J$2</f>
        <v>24162.231368445526</v>
      </c>
      <c r="D62" s="6">
        <f>-((VLOOKUP(A62,REGK4!$A$3:$G$102,4,FALSE)/VLOOKUP(A62,FOLK1A!$D$3:$J$103,4,FALSE))*1000)*$K$2</f>
        <v>21823.863597002375</v>
      </c>
      <c r="E62" s="6">
        <f>-((VLOOKUP(A62,REGK4!$A$3:$G$102,5,FALSE)/VLOOKUP(A62,FOLK1A!$D$3:$J$103,5,FALSE))*1000)*$L$2</f>
        <v>19806.226693340956</v>
      </c>
      <c r="F62" s="6">
        <f>-((VLOOKUP(A62,REGK4!$A$3:$G$102,6,FALSE)/VLOOKUP(A62,FOLK1A!$D$3:$J$103,6,FALSE))*1000)*$M$2</f>
        <v>18449.777919264099</v>
      </c>
      <c r="G62" s="6">
        <f>-(VLOOKUP(A62,REGK4!$A$3:$G$102,7,FALSE)/VLOOKUP(A62,FOLK1A!$D$3:$J$103,7,FALSE))*1000</f>
        <v>16488.618976557926</v>
      </c>
    </row>
    <row r="63" spans="1:7" x14ac:dyDescent="0.3">
      <c r="A63" s="3" t="s">
        <v>67</v>
      </c>
      <c r="B63" s="6">
        <f>-((VLOOKUP(A63,REGK4!$A$3:$G$102,2,FALSE)/VLOOKUP(A63,FOLK1A!$D$3:$J$103,2,FALSE))*1000)*$I$2</f>
        <v>12284.912994799193</v>
      </c>
      <c r="C63" s="6">
        <f>-((VLOOKUP(A63,REGK4!$A$3:$G$102,3,FALSE)/VLOOKUP(A63,FOLK1A!$D$3:$J$103,3,FALSE))*1000)*$J$2</f>
        <v>12135.412287676183</v>
      </c>
      <c r="D63" s="6">
        <f>-((VLOOKUP(A63,REGK4!$A$3:$G$102,4,FALSE)/VLOOKUP(A63,FOLK1A!$D$3:$J$103,4,FALSE))*1000)*$K$2</f>
        <v>10794.641995665976</v>
      </c>
      <c r="E63" s="6">
        <f>-((VLOOKUP(A63,REGK4!$A$3:$G$102,5,FALSE)/VLOOKUP(A63,FOLK1A!$D$3:$J$103,5,FALSE))*1000)*$L$2</f>
        <v>10493.431112233486</v>
      </c>
      <c r="F63" s="6">
        <f>-((VLOOKUP(A63,REGK4!$A$3:$G$102,6,FALSE)/VLOOKUP(A63,FOLK1A!$D$3:$J$103,6,FALSE))*1000)*$M$2</f>
        <v>8703.6001553636597</v>
      </c>
      <c r="G63" s="6">
        <f>-(VLOOKUP(A63,REGK4!$A$3:$G$102,7,FALSE)/VLOOKUP(A63,FOLK1A!$D$3:$J$103,7,FALSE))*1000</f>
        <v>8091.4556847404829</v>
      </c>
    </row>
    <row r="64" spans="1:7" x14ac:dyDescent="0.3">
      <c r="A64" s="3" t="s">
        <v>68</v>
      </c>
      <c r="B64" s="6">
        <f>-((VLOOKUP(A64,REGK4!$A$3:$G$102,2,FALSE)/VLOOKUP(A64,FOLK1A!$D$3:$J$103,2,FALSE))*1000)*$I$2</f>
        <v>12914.214810918733</v>
      </c>
      <c r="C64" s="6">
        <f>-((VLOOKUP(A64,REGK4!$A$3:$G$102,3,FALSE)/VLOOKUP(A64,FOLK1A!$D$3:$J$103,3,FALSE))*1000)*$J$2</f>
        <v>13104.874925168904</v>
      </c>
      <c r="D64" s="6">
        <f>-((VLOOKUP(A64,REGK4!$A$3:$G$102,4,FALSE)/VLOOKUP(A64,FOLK1A!$D$3:$J$103,4,FALSE))*1000)*$K$2</f>
        <v>11885.20764027053</v>
      </c>
      <c r="E64" s="6">
        <f>-((VLOOKUP(A64,REGK4!$A$3:$G$102,5,FALSE)/VLOOKUP(A64,FOLK1A!$D$3:$J$103,5,FALSE))*1000)*$L$2</f>
        <v>10496.316099945223</v>
      </c>
      <c r="F64" s="6">
        <f>-((VLOOKUP(A64,REGK4!$A$3:$G$102,6,FALSE)/VLOOKUP(A64,FOLK1A!$D$3:$J$103,6,FALSE))*1000)*$M$2</f>
        <v>9409.1852925534677</v>
      </c>
      <c r="G64" s="6">
        <f>-(VLOOKUP(A64,REGK4!$A$3:$G$102,7,FALSE)/VLOOKUP(A64,FOLK1A!$D$3:$J$103,7,FALSE))*1000</f>
        <v>9930.4571060344661</v>
      </c>
    </row>
    <row r="65" spans="1:7" x14ac:dyDescent="0.3">
      <c r="A65" s="3" t="s">
        <v>69</v>
      </c>
      <c r="B65" s="6">
        <f>-((VLOOKUP(A65,REGK4!$A$3:$G$102,2,FALSE)/VLOOKUP(A65,FOLK1A!$D$3:$J$103,2,FALSE))*1000)*$I$2</f>
        <v>11769.131286316047</v>
      </c>
      <c r="C65" s="6">
        <f>-((VLOOKUP(A65,REGK4!$A$3:$G$102,3,FALSE)/VLOOKUP(A65,FOLK1A!$D$3:$J$103,3,FALSE))*1000)*$J$2</f>
        <v>11616.733241985592</v>
      </c>
      <c r="D65" s="6">
        <f>-((VLOOKUP(A65,REGK4!$A$3:$G$102,4,FALSE)/VLOOKUP(A65,FOLK1A!$D$3:$J$103,4,FALSE))*1000)*$K$2</f>
        <v>14009.085717700607</v>
      </c>
      <c r="E65" s="6">
        <f>-((VLOOKUP(A65,REGK4!$A$3:$G$102,5,FALSE)/VLOOKUP(A65,FOLK1A!$D$3:$J$103,5,FALSE))*1000)*$L$2</f>
        <v>12857.175622701494</v>
      </c>
      <c r="F65" s="6">
        <f>-((VLOOKUP(A65,REGK4!$A$3:$G$102,6,FALSE)/VLOOKUP(A65,FOLK1A!$D$3:$J$103,6,FALSE))*1000)*$M$2</f>
        <v>11786.621976894838</v>
      </c>
      <c r="G65" s="6">
        <f>-(VLOOKUP(A65,REGK4!$A$3:$G$102,7,FALSE)/VLOOKUP(A65,FOLK1A!$D$3:$J$103,7,FALSE))*1000</f>
        <v>10657.043023083254</v>
      </c>
    </row>
    <row r="66" spans="1:7" x14ac:dyDescent="0.3">
      <c r="A66" s="3" t="s">
        <v>70</v>
      </c>
      <c r="B66" s="6">
        <f>-((VLOOKUP(A66,REGK4!$A$3:$G$102,2,FALSE)/VLOOKUP(A66,FOLK1A!$D$3:$J$103,2,FALSE))*1000)*$I$2</f>
        <v>9535.374844804317</v>
      </c>
      <c r="C66" s="6">
        <f>-((VLOOKUP(A66,REGK4!$A$3:$G$102,3,FALSE)/VLOOKUP(A66,FOLK1A!$D$3:$J$103,3,FALSE))*1000)*$J$2</f>
        <v>9414.2255149393459</v>
      </c>
      <c r="D66" s="6">
        <f>-((VLOOKUP(A66,REGK4!$A$3:$G$102,4,FALSE)/VLOOKUP(A66,FOLK1A!$D$3:$J$103,4,FALSE))*1000)*$K$2</f>
        <v>9237.2409695258975</v>
      </c>
      <c r="E66" s="6">
        <f>-((VLOOKUP(A66,REGK4!$A$3:$G$102,5,FALSE)/VLOOKUP(A66,FOLK1A!$D$3:$J$103,5,FALSE))*1000)*$L$2</f>
        <v>8710.8435240511863</v>
      </c>
      <c r="F66" s="6">
        <f>-((VLOOKUP(A66,REGK4!$A$3:$G$102,6,FALSE)/VLOOKUP(A66,FOLK1A!$D$3:$J$103,6,FALSE))*1000)*$M$2</f>
        <v>8136.0314569081556</v>
      </c>
      <c r="G66" s="6">
        <f>-(VLOOKUP(A66,REGK4!$A$3:$G$102,7,FALSE)/VLOOKUP(A66,FOLK1A!$D$3:$J$103,7,FALSE))*1000</f>
        <v>7513.7115055011882</v>
      </c>
    </row>
    <row r="67" spans="1:7" x14ac:dyDescent="0.3">
      <c r="A67" s="3" t="s">
        <v>71</v>
      </c>
      <c r="B67" s="6">
        <f>-((VLOOKUP(A67,REGK4!$A$3:$G$102,2,FALSE)/VLOOKUP(A67,FOLK1A!$D$3:$J$103,2,FALSE))*1000)*$I$2</f>
        <v>9863.4447287821404</v>
      </c>
      <c r="C67" s="6">
        <f>-((VLOOKUP(A67,REGK4!$A$3:$G$102,3,FALSE)/VLOOKUP(A67,FOLK1A!$D$3:$J$103,3,FALSE))*1000)*$J$2</f>
        <v>10080.62137564433</v>
      </c>
      <c r="D67" s="6">
        <f>-((VLOOKUP(A67,REGK4!$A$3:$G$102,4,FALSE)/VLOOKUP(A67,FOLK1A!$D$3:$J$103,4,FALSE))*1000)*$K$2</f>
        <v>10196.821092600592</v>
      </c>
      <c r="E67" s="6">
        <f>-((VLOOKUP(A67,REGK4!$A$3:$G$102,5,FALSE)/VLOOKUP(A67,FOLK1A!$D$3:$J$103,5,FALSE))*1000)*$L$2</f>
        <v>9621.4722679625684</v>
      </c>
      <c r="F67" s="6">
        <f>-((VLOOKUP(A67,REGK4!$A$3:$G$102,6,FALSE)/VLOOKUP(A67,FOLK1A!$D$3:$J$103,6,FALSE))*1000)*$M$2</f>
        <v>9164.0897186804286</v>
      </c>
      <c r="G67" s="6">
        <f>-(VLOOKUP(A67,REGK4!$A$3:$G$102,7,FALSE)/VLOOKUP(A67,FOLK1A!$D$3:$J$103,7,FALSE))*1000</f>
        <v>8385.5421686746977</v>
      </c>
    </row>
    <row r="68" spans="1:7" x14ac:dyDescent="0.3">
      <c r="A68" s="3" t="s">
        <v>72</v>
      </c>
      <c r="B68" s="6">
        <f>-((VLOOKUP(A68,REGK4!$A$3:$G$102,2,FALSE)/VLOOKUP(A68,FOLK1A!$D$3:$J$103,2,FALSE))*1000)*$I$2</f>
        <v>11395.330380930123</v>
      </c>
      <c r="C68" s="6">
        <f>-((VLOOKUP(A68,REGK4!$A$3:$G$102,3,FALSE)/VLOOKUP(A68,FOLK1A!$D$3:$J$103,3,FALSE))*1000)*$J$2</f>
        <v>10799.550004695277</v>
      </c>
      <c r="D68" s="6">
        <f>-((VLOOKUP(A68,REGK4!$A$3:$G$102,4,FALSE)/VLOOKUP(A68,FOLK1A!$D$3:$J$103,4,FALSE))*1000)*$K$2</f>
        <v>10756.959777045546</v>
      </c>
      <c r="E68" s="6">
        <f>-((VLOOKUP(A68,REGK4!$A$3:$G$102,5,FALSE)/VLOOKUP(A68,FOLK1A!$D$3:$J$103,5,FALSE))*1000)*$L$2</f>
        <v>10166.115070093456</v>
      </c>
      <c r="F68" s="6">
        <f>-((VLOOKUP(A68,REGK4!$A$3:$G$102,6,FALSE)/VLOOKUP(A68,FOLK1A!$D$3:$J$103,6,FALSE))*1000)*$M$2</f>
        <v>9484.5384525314967</v>
      </c>
      <c r="G68" s="6">
        <f>-(VLOOKUP(A68,REGK4!$A$3:$G$102,7,FALSE)/VLOOKUP(A68,FOLK1A!$D$3:$J$103,7,FALSE))*1000</f>
        <v>8746.6757346216073</v>
      </c>
    </row>
    <row r="69" spans="1:7" x14ac:dyDescent="0.3">
      <c r="A69" s="3" t="s">
        <v>73</v>
      </c>
      <c r="B69" s="6">
        <f>-((VLOOKUP(A69,REGK4!$A$3:$G$102,2,FALSE)/VLOOKUP(A69,FOLK1A!$D$3:$J$103,2,FALSE))*1000)*$I$2</f>
        <v>7378.7686850382934</v>
      </c>
      <c r="C69" s="6">
        <f>-((VLOOKUP(A69,REGK4!$A$3:$G$102,3,FALSE)/VLOOKUP(A69,FOLK1A!$D$3:$J$103,3,FALSE))*1000)*$J$2</f>
        <v>6694.697060305728</v>
      </c>
      <c r="D69" s="6">
        <f>-((VLOOKUP(A69,REGK4!$A$3:$G$102,4,FALSE)/VLOOKUP(A69,FOLK1A!$D$3:$J$103,4,FALSE))*1000)*$K$2</f>
        <v>6461.2728858477249</v>
      </c>
      <c r="E69" s="6">
        <f>-((VLOOKUP(A69,REGK4!$A$3:$G$102,5,FALSE)/VLOOKUP(A69,FOLK1A!$D$3:$J$103,5,FALSE))*1000)*$L$2</f>
        <v>6487.2337381672369</v>
      </c>
      <c r="F69" s="6">
        <f>-((VLOOKUP(A69,REGK4!$A$3:$G$102,6,FALSE)/VLOOKUP(A69,FOLK1A!$D$3:$J$103,6,FALSE))*1000)*$M$2</f>
        <v>5758.7303178064731</v>
      </c>
      <c r="G69" s="6">
        <f>-(VLOOKUP(A69,REGK4!$A$3:$G$102,7,FALSE)/VLOOKUP(A69,FOLK1A!$D$3:$J$103,7,FALSE))*1000</f>
        <v>5114.6044624746455</v>
      </c>
    </row>
    <row r="70" spans="1:7" x14ac:dyDescent="0.3">
      <c r="A70" s="3" t="s">
        <v>74</v>
      </c>
      <c r="B70" s="6">
        <f>-((VLOOKUP(A70,REGK4!$A$3:$G$102,2,FALSE)/VLOOKUP(A70,FOLK1A!$D$3:$J$103,2,FALSE))*1000)*$I$2</f>
        <v>12070.337149301165</v>
      </c>
      <c r="C70" s="6">
        <f>-((VLOOKUP(A70,REGK4!$A$3:$G$102,3,FALSE)/VLOOKUP(A70,FOLK1A!$D$3:$J$103,3,FALSE))*1000)*$J$2</f>
        <v>11930.369277426609</v>
      </c>
      <c r="D70" s="6">
        <f>-((VLOOKUP(A70,REGK4!$A$3:$G$102,4,FALSE)/VLOOKUP(A70,FOLK1A!$D$3:$J$103,4,FALSE))*1000)*$K$2</f>
        <v>11373.602555266967</v>
      </c>
      <c r="E70" s="6">
        <f>-((VLOOKUP(A70,REGK4!$A$3:$G$102,5,FALSE)/VLOOKUP(A70,FOLK1A!$D$3:$J$103,5,FALSE))*1000)*$L$2</f>
        <v>10878.296503401127</v>
      </c>
      <c r="F70" s="6">
        <f>-((VLOOKUP(A70,REGK4!$A$3:$G$102,6,FALSE)/VLOOKUP(A70,FOLK1A!$D$3:$J$103,6,FALSE))*1000)*$M$2</f>
        <v>10161.719332662356</v>
      </c>
      <c r="G70" s="6">
        <f>-(VLOOKUP(A70,REGK4!$A$3:$G$102,7,FALSE)/VLOOKUP(A70,FOLK1A!$D$3:$J$103,7,FALSE))*1000</f>
        <v>9578.8887937676573</v>
      </c>
    </row>
    <row r="71" spans="1:7" x14ac:dyDescent="0.3">
      <c r="A71" s="3" t="s">
        <v>75</v>
      </c>
      <c r="B71" s="6">
        <f>-((VLOOKUP(A71,REGK4!$A$3:$G$102,2,FALSE)/VLOOKUP(A71,FOLK1A!$D$3:$J$103,2,FALSE))*1000)*$I$2</f>
        <v>9451.6605692317225</v>
      </c>
      <c r="C71" s="6">
        <f>-((VLOOKUP(A71,REGK4!$A$3:$G$102,3,FALSE)/VLOOKUP(A71,FOLK1A!$D$3:$J$103,3,FALSE))*1000)*$J$2</f>
        <v>8853.5924713584282</v>
      </c>
      <c r="D71" s="6">
        <f>-((VLOOKUP(A71,REGK4!$A$3:$G$102,4,FALSE)/VLOOKUP(A71,FOLK1A!$D$3:$J$103,4,FALSE))*1000)*$K$2</f>
        <v>7408.828146428501</v>
      </c>
      <c r="E71" s="6">
        <f>-((VLOOKUP(A71,REGK4!$A$3:$G$102,5,FALSE)/VLOOKUP(A71,FOLK1A!$D$3:$J$103,5,FALSE))*1000)*$L$2</f>
        <v>6540.4562245579928</v>
      </c>
      <c r="F71" s="6">
        <f>-((VLOOKUP(A71,REGK4!$A$3:$G$102,6,FALSE)/VLOOKUP(A71,FOLK1A!$D$3:$J$103,6,FALSE))*1000)*$M$2</f>
        <v>5959.9733179359382</v>
      </c>
      <c r="G71" s="6">
        <f>-(VLOOKUP(A71,REGK4!$A$3:$G$102,7,FALSE)/VLOOKUP(A71,FOLK1A!$D$3:$J$103,7,FALSE))*1000</f>
        <v>5107.6487252124643</v>
      </c>
    </row>
    <row r="72" spans="1:7" x14ac:dyDescent="0.3">
      <c r="A72" s="3" t="s">
        <v>76</v>
      </c>
      <c r="B72" s="6">
        <f>-((VLOOKUP(A72,REGK4!$A$3:$G$102,2,FALSE)/VLOOKUP(A72,FOLK1A!$D$3:$J$103,2,FALSE))*1000)*$I$2</f>
        <v>12026.575631240246</v>
      </c>
      <c r="C72" s="6">
        <f>-((VLOOKUP(A72,REGK4!$A$3:$G$102,3,FALSE)/VLOOKUP(A72,FOLK1A!$D$3:$J$103,3,FALSE))*1000)*$J$2</f>
        <v>10528.111934435974</v>
      </c>
      <c r="D72" s="6">
        <f>-((VLOOKUP(A72,REGK4!$A$3:$G$102,4,FALSE)/VLOOKUP(A72,FOLK1A!$D$3:$J$103,4,FALSE))*1000)*$K$2</f>
        <v>9712.4812747747346</v>
      </c>
      <c r="E72" s="6">
        <f>-((VLOOKUP(A72,REGK4!$A$3:$G$102,5,FALSE)/VLOOKUP(A72,FOLK1A!$D$3:$J$103,5,FALSE))*1000)*$L$2</f>
        <v>8899.6797904662126</v>
      </c>
      <c r="F72" s="6">
        <f>-((VLOOKUP(A72,REGK4!$A$3:$G$102,6,FALSE)/VLOOKUP(A72,FOLK1A!$D$3:$J$103,6,FALSE))*1000)*$M$2</f>
        <v>7696.4223846201758</v>
      </c>
      <c r="G72" s="6">
        <f>-(VLOOKUP(A72,REGK4!$A$3:$G$102,7,FALSE)/VLOOKUP(A72,FOLK1A!$D$3:$J$103,7,FALSE))*1000</f>
        <v>6639.58993783194</v>
      </c>
    </row>
    <row r="73" spans="1:7" x14ac:dyDescent="0.3">
      <c r="A73" s="3" t="s">
        <v>77</v>
      </c>
      <c r="B73" s="6">
        <f>-((VLOOKUP(A73,REGK4!$A$3:$G$102,2,FALSE)/VLOOKUP(A73,FOLK1A!$D$3:$J$103,2,FALSE))*1000)*$I$2</f>
        <v>13177.376920491384</v>
      </c>
      <c r="C73" s="6">
        <f>-((VLOOKUP(A73,REGK4!$A$3:$G$102,3,FALSE)/VLOOKUP(A73,FOLK1A!$D$3:$J$103,3,FALSE))*1000)*$J$2</f>
        <v>12577.889647724023</v>
      </c>
      <c r="D73" s="6">
        <f>-((VLOOKUP(A73,REGK4!$A$3:$G$102,4,FALSE)/VLOOKUP(A73,FOLK1A!$D$3:$J$103,4,FALSE))*1000)*$K$2</f>
        <v>11463.371619148238</v>
      </c>
      <c r="E73" s="6">
        <f>-((VLOOKUP(A73,REGK4!$A$3:$G$102,5,FALSE)/VLOOKUP(A73,FOLK1A!$D$3:$J$103,5,FALSE))*1000)*$L$2</f>
        <v>10409.150412764908</v>
      </c>
      <c r="F73" s="6">
        <f>-((VLOOKUP(A73,REGK4!$A$3:$G$102,6,FALSE)/VLOOKUP(A73,FOLK1A!$D$3:$J$103,6,FALSE))*1000)*$M$2</f>
        <v>9267.7867260342518</v>
      </c>
      <c r="G73" s="6">
        <f>-(VLOOKUP(A73,REGK4!$A$3:$G$102,7,FALSE)/VLOOKUP(A73,FOLK1A!$D$3:$J$103,7,FALSE))*1000</f>
        <v>7809.9609335465457</v>
      </c>
    </row>
    <row r="74" spans="1:7" x14ac:dyDescent="0.3">
      <c r="A74" s="3" t="s">
        <v>78</v>
      </c>
      <c r="B74" s="6">
        <f>-((VLOOKUP(A74,REGK4!$A$3:$G$102,2,FALSE)/VLOOKUP(A74,FOLK1A!$D$3:$J$103,2,FALSE))*1000)*$I$2</f>
        <v>11848.573396854614</v>
      </c>
      <c r="C74" s="6">
        <f>-((VLOOKUP(A74,REGK4!$A$3:$G$102,3,FALSE)/VLOOKUP(A74,FOLK1A!$D$3:$J$103,3,FALSE))*1000)*$J$2</f>
        <v>9424.043335770968</v>
      </c>
      <c r="D74" s="6">
        <f>-((VLOOKUP(A74,REGK4!$A$3:$G$102,4,FALSE)/VLOOKUP(A74,FOLK1A!$D$3:$J$103,4,FALSE))*1000)*$K$2</f>
        <v>6920.8574979719142</v>
      </c>
      <c r="E74" s="6">
        <f>-((VLOOKUP(A74,REGK4!$A$3:$G$102,5,FALSE)/VLOOKUP(A74,FOLK1A!$D$3:$J$103,5,FALSE))*1000)*$L$2</f>
        <v>5961.3181954151141</v>
      </c>
      <c r="F74" s="6">
        <f>-((VLOOKUP(A74,REGK4!$A$3:$G$102,6,FALSE)/VLOOKUP(A74,FOLK1A!$D$3:$J$103,6,FALSE))*1000)*$M$2</f>
        <v>3594.4094604179168</v>
      </c>
      <c r="G74" s="6">
        <f>-(VLOOKUP(A74,REGK4!$A$3:$G$102,7,FALSE)/VLOOKUP(A74,FOLK1A!$D$3:$J$103,7,FALSE))*1000</f>
        <v>2661.2660032349154</v>
      </c>
    </row>
    <row r="75" spans="1:7" x14ac:dyDescent="0.3">
      <c r="A75" s="3" t="s">
        <v>79</v>
      </c>
      <c r="B75" s="6">
        <f>-((VLOOKUP(A75,REGK4!$A$3:$G$102,2,FALSE)/VLOOKUP(A75,FOLK1A!$D$3:$J$103,2,FALSE))*1000)*$I$2</f>
        <v>14296.462857391534</v>
      </c>
      <c r="C75" s="6">
        <f>-((VLOOKUP(A75,REGK4!$A$3:$G$102,3,FALSE)/VLOOKUP(A75,FOLK1A!$D$3:$J$103,3,FALSE))*1000)*$J$2</f>
        <v>13677.021798832817</v>
      </c>
      <c r="D75" s="6">
        <f>-((VLOOKUP(A75,REGK4!$A$3:$G$102,4,FALSE)/VLOOKUP(A75,FOLK1A!$D$3:$J$103,4,FALSE))*1000)*$K$2</f>
        <v>14101.152696761012</v>
      </c>
      <c r="E75" s="6">
        <f>-((VLOOKUP(A75,REGK4!$A$3:$G$102,5,FALSE)/VLOOKUP(A75,FOLK1A!$D$3:$J$103,5,FALSE))*1000)*$L$2</f>
        <v>13999.802226314028</v>
      </c>
      <c r="F75" s="6">
        <f>-((VLOOKUP(A75,REGK4!$A$3:$G$102,6,FALSE)/VLOOKUP(A75,FOLK1A!$D$3:$J$103,6,FALSE))*1000)*$M$2</f>
        <v>12988.639289125109</v>
      </c>
      <c r="G75" s="6">
        <f>-(VLOOKUP(A75,REGK4!$A$3:$G$102,7,FALSE)/VLOOKUP(A75,FOLK1A!$D$3:$J$103,7,FALSE))*1000</f>
        <v>12675.689016865486</v>
      </c>
    </row>
    <row r="76" spans="1:7" x14ac:dyDescent="0.3">
      <c r="A76" s="3" t="s">
        <v>80</v>
      </c>
      <c r="B76" s="6">
        <f>-((VLOOKUP(A76,REGK4!$A$3:$G$102,2,FALSE)/VLOOKUP(A76,FOLK1A!$D$3:$J$103,2,FALSE))*1000)*$I$2</f>
        <v>10771.643874121602</v>
      </c>
      <c r="C76" s="6">
        <f>-((VLOOKUP(A76,REGK4!$A$3:$G$102,3,FALSE)/VLOOKUP(A76,FOLK1A!$D$3:$J$103,3,FALSE))*1000)*$J$2</f>
        <v>10562.177071968317</v>
      </c>
      <c r="D76" s="6">
        <f>-((VLOOKUP(A76,REGK4!$A$3:$G$102,4,FALSE)/VLOOKUP(A76,FOLK1A!$D$3:$J$103,4,FALSE))*1000)*$K$2</f>
        <v>10241.253929387887</v>
      </c>
      <c r="E76" s="6">
        <f>-((VLOOKUP(A76,REGK4!$A$3:$G$102,5,FALSE)/VLOOKUP(A76,FOLK1A!$D$3:$J$103,5,FALSE))*1000)*$L$2</f>
        <v>9877.7122651889495</v>
      </c>
      <c r="F76" s="6">
        <f>-((VLOOKUP(A76,REGK4!$A$3:$G$102,6,FALSE)/VLOOKUP(A76,FOLK1A!$D$3:$J$103,6,FALSE))*1000)*$M$2</f>
        <v>9903.244220574752</v>
      </c>
      <c r="G76" s="6">
        <f>-(VLOOKUP(A76,REGK4!$A$3:$G$102,7,FALSE)/VLOOKUP(A76,FOLK1A!$D$3:$J$103,7,FALSE))*1000</f>
        <v>11931.933892844358</v>
      </c>
    </row>
    <row r="77" spans="1:7" x14ac:dyDescent="0.3">
      <c r="A77" s="3" t="s">
        <v>81</v>
      </c>
      <c r="B77" s="6">
        <f>-((VLOOKUP(A77,REGK4!$A$3:$G$102,2,FALSE)/VLOOKUP(A77,FOLK1A!$D$3:$J$103,2,FALSE))*1000)*$I$2</f>
        <v>122697.47528517109</v>
      </c>
      <c r="C77" s="6">
        <f>-((VLOOKUP(A77,REGK4!$A$3:$G$102,3,FALSE)/VLOOKUP(A77,FOLK1A!$D$3:$J$103,3,FALSE))*1000)*$J$2</f>
        <v>121727.1646932185</v>
      </c>
      <c r="D77" s="6">
        <f>-((VLOOKUP(A77,REGK4!$A$3:$G$102,4,FALSE)/VLOOKUP(A77,FOLK1A!$D$3:$J$103,4,FALSE))*1000)*$K$2</f>
        <v>116095.89604213664</v>
      </c>
      <c r="E77" s="6">
        <f>-((VLOOKUP(A77,REGK4!$A$3:$G$102,5,FALSE)/VLOOKUP(A77,FOLK1A!$D$3:$J$103,5,FALSE))*1000)*$L$2</f>
        <v>112245.28938819707</v>
      </c>
      <c r="F77" s="6">
        <f>-((VLOOKUP(A77,REGK4!$A$3:$G$102,6,FALSE)/VLOOKUP(A77,FOLK1A!$D$3:$J$103,6,FALSE))*1000)*$M$2</f>
        <v>104497.03884026258</v>
      </c>
      <c r="G77" s="6">
        <f>-(VLOOKUP(A77,REGK4!$A$3:$G$102,7,FALSE)/VLOOKUP(A77,FOLK1A!$D$3:$J$103,7,FALSE))*1000</f>
        <v>97046.723804257665</v>
      </c>
    </row>
    <row r="78" spans="1:7" x14ac:dyDescent="0.3">
      <c r="A78" s="3" t="s">
        <v>82</v>
      </c>
      <c r="B78" s="6">
        <f>-((VLOOKUP(A78,REGK4!$A$3:$G$102,2,FALSE)/VLOOKUP(A78,FOLK1A!$D$3:$J$103,2,FALSE))*1000)*$I$2</f>
        <v>4110.900259718499</v>
      </c>
      <c r="C78" s="6">
        <f>-((VLOOKUP(A78,REGK4!$A$3:$G$102,3,FALSE)/VLOOKUP(A78,FOLK1A!$D$3:$J$103,3,FALSE))*1000)*$J$2</f>
        <v>6176.1426076953094</v>
      </c>
      <c r="D78" s="6">
        <f>-((VLOOKUP(A78,REGK4!$A$3:$G$102,4,FALSE)/VLOOKUP(A78,FOLK1A!$D$3:$J$103,4,FALSE))*1000)*$K$2</f>
        <v>6094.0504702443041</v>
      </c>
      <c r="E78" s="6">
        <f>-((VLOOKUP(A78,REGK4!$A$3:$G$102,5,FALSE)/VLOOKUP(A78,FOLK1A!$D$3:$J$103,5,FALSE))*1000)*$L$2</f>
        <v>6001.8471120728154</v>
      </c>
      <c r="F78" s="6">
        <f>-((VLOOKUP(A78,REGK4!$A$3:$G$102,6,FALSE)/VLOOKUP(A78,FOLK1A!$D$3:$J$103,6,FALSE))*1000)*$M$2</f>
        <v>5322.3164786264197</v>
      </c>
      <c r="G78" s="6">
        <f>-(VLOOKUP(A78,REGK4!$A$3:$G$102,7,FALSE)/VLOOKUP(A78,FOLK1A!$D$3:$J$103,7,FALSE))*1000</f>
        <v>4630.3660233764458</v>
      </c>
    </row>
    <row r="79" spans="1:7" x14ac:dyDescent="0.3">
      <c r="A79" s="3" t="s">
        <v>83</v>
      </c>
      <c r="B79" s="6">
        <f>-((VLOOKUP(A79,REGK4!$A$3:$G$102,2,FALSE)/VLOOKUP(A79,FOLK1A!$D$3:$J$103,2,FALSE))*1000)*$I$2</f>
        <v>7247.160104117369</v>
      </c>
      <c r="C79" s="6">
        <f>-((VLOOKUP(A79,REGK4!$A$3:$G$102,3,FALSE)/VLOOKUP(A79,FOLK1A!$D$3:$J$103,3,FALSE))*1000)*$J$2</f>
        <v>6905.097919711433</v>
      </c>
      <c r="D79" s="6">
        <f>-((VLOOKUP(A79,REGK4!$A$3:$G$102,4,FALSE)/VLOOKUP(A79,FOLK1A!$D$3:$J$103,4,FALSE))*1000)*$K$2</f>
        <v>7208.4667032089283</v>
      </c>
      <c r="E79" s="6">
        <f>-((VLOOKUP(A79,REGK4!$A$3:$G$102,5,FALSE)/VLOOKUP(A79,FOLK1A!$D$3:$J$103,5,FALSE))*1000)*$L$2</f>
        <v>7265.5112491373357</v>
      </c>
      <c r="F79" s="6">
        <f>-((VLOOKUP(A79,REGK4!$A$3:$G$102,6,FALSE)/VLOOKUP(A79,FOLK1A!$D$3:$J$103,6,FALSE))*1000)*$M$2</f>
        <v>6435.6757147201943</v>
      </c>
      <c r="G79" s="6">
        <f>-(VLOOKUP(A79,REGK4!$A$3:$G$102,7,FALSE)/VLOOKUP(A79,FOLK1A!$D$3:$J$103,7,FALSE))*1000</f>
        <v>5737.3703882324571</v>
      </c>
    </row>
    <row r="80" spans="1:7" x14ac:dyDescent="0.3">
      <c r="A80" s="3" t="s">
        <v>84</v>
      </c>
      <c r="B80" s="6">
        <f>-((VLOOKUP(A80,REGK4!$A$3:$G$102,2,FALSE)/VLOOKUP(A80,FOLK1A!$D$3:$J$103,2,FALSE))*1000)*$I$2</f>
        <v>14595.740131578947</v>
      </c>
      <c r="C80" s="6">
        <f>-((VLOOKUP(A80,REGK4!$A$3:$G$102,3,FALSE)/VLOOKUP(A80,FOLK1A!$D$3:$J$103,3,FALSE))*1000)*$J$2</f>
        <v>14780.628589778878</v>
      </c>
      <c r="D80" s="6">
        <f>-((VLOOKUP(A80,REGK4!$A$3:$G$102,4,FALSE)/VLOOKUP(A80,FOLK1A!$D$3:$J$103,4,FALSE))*1000)*$K$2</f>
        <v>13623.988172079164</v>
      </c>
      <c r="E80" s="6">
        <f>-((VLOOKUP(A80,REGK4!$A$3:$G$102,5,FALSE)/VLOOKUP(A80,FOLK1A!$D$3:$J$103,5,FALSE))*1000)*$L$2</f>
        <v>13429.17304201833</v>
      </c>
      <c r="F80" s="6">
        <f>-((VLOOKUP(A80,REGK4!$A$3:$G$102,6,FALSE)/VLOOKUP(A80,FOLK1A!$D$3:$J$103,6,FALSE))*1000)*$M$2</f>
        <v>11974.547992109021</v>
      </c>
      <c r="G80" s="6">
        <f>-(VLOOKUP(A80,REGK4!$A$3:$G$102,7,FALSE)/VLOOKUP(A80,FOLK1A!$D$3:$J$103,7,FALSE))*1000</f>
        <v>10522.84092444925</v>
      </c>
    </row>
    <row r="81" spans="1:7" x14ac:dyDescent="0.3">
      <c r="A81" s="3" t="s">
        <v>85</v>
      </c>
      <c r="B81" s="6">
        <f>-((VLOOKUP(A81,REGK4!$A$3:$G$102,2,FALSE)/VLOOKUP(A81,FOLK1A!$D$3:$J$103,2,FALSE))*1000)*$I$2</f>
        <v>9377.9070222338141</v>
      </c>
      <c r="C81" s="6">
        <f>-((VLOOKUP(A81,REGK4!$A$3:$G$102,3,FALSE)/VLOOKUP(A81,FOLK1A!$D$3:$J$103,3,FALSE))*1000)*$J$2</f>
        <v>11435.326096870267</v>
      </c>
      <c r="D81" s="6">
        <f>-((VLOOKUP(A81,REGK4!$A$3:$G$102,4,FALSE)/VLOOKUP(A81,FOLK1A!$D$3:$J$103,4,FALSE))*1000)*$K$2</f>
        <v>10955.963945134954</v>
      </c>
      <c r="E81" s="6">
        <f>-((VLOOKUP(A81,REGK4!$A$3:$G$102,5,FALSE)/VLOOKUP(A81,FOLK1A!$D$3:$J$103,5,FALSE))*1000)*$L$2</f>
        <v>10786.723831705689</v>
      </c>
      <c r="F81" s="6">
        <f>-((VLOOKUP(A81,REGK4!$A$3:$G$102,6,FALSE)/VLOOKUP(A81,FOLK1A!$D$3:$J$103,6,FALSE))*1000)*$M$2</f>
        <v>10694.632792162574</v>
      </c>
      <c r="G81" s="6">
        <f>-(VLOOKUP(A81,REGK4!$A$3:$G$102,7,FALSE)/VLOOKUP(A81,FOLK1A!$D$3:$J$103,7,FALSE))*1000</f>
        <v>9830.2837766048833</v>
      </c>
    </row>
    <row r="82" spans="1:7" x14ac:dyDescent="0.3">
      <c r="A82" s="3" t="s">
        <v>86</v>
      </c>
      <c r="B82" s="6">
        <f>-((VLOOKUP(A82,REGK4!$A$3:$G$102,2,FALSE)/VLOOKUP(A82,FOLK1A!$D$3:$J$103,2,FALSE))*1000)*$I$2</f>
        <v>5343.8990900737354</v>
      </c>
      <c r="C82" s="6">
        <f>-((VLOOKUP(A82,REGK4!$A$3:$G$102,3,FALSE)/VLOOKUP(A82,FOLK1A!$D$3:$J$103,3,FALSE))*1000)*$J$2</f>
        <v>5149.2108483693828</v>
      </c>
      <c r="D82" s="6">
        <f>-((VLOOKUP(A82,REGK4!$A$3:$G$102,4,FALSE)/VLOOKUP(A82,FOLK1A!$D$3:$J$103,4,FALSE))*1000)*$K$2</f>
        <v>5037.8185848541398</v>
      </c>
      <c r="E82" s="6">
        <f>-((VLOOKUP(A82,REGK4!$A$3:$G$102,5,FALSE)/VLOOKUP(A82,FOLK1A!$D$3:$J$103,5,FALSE))*1000)*$L$2</f>
        <v>4431.5289822811856</v>
      </c>
      <c r="F82" s="6">
        <f>-((VLOOKUP(A82,REGK4!$A$3:$G$102,6,FALSE)/VLOOKUP(A82,FOLK1A!$D$3:$J$103,6,FALSE))*1000)*$M$2</f>
        <v>3832.2120858609424</v>
      </c>
      <c r="G82" s="6">
        <f>-(VLOOKUP(A82,REGK4!$A$3:$G$102,7,FALSE)/VLOOKUP(A82,FOLK1A!$D$3:$J$103,7,FALSE))*1000</f>
        <v>3181.0240098955228</v>
      </c>
    </row>
    <row r="83" spans="1:7" x14ac:dyDescent="0.3">
      <c r="A83" s="3" t="s">
        <v>87</v>
      </c>
      <c r="B83" s="6">
        <f>-((VLOOKUP(A83,REGK4!$A$3:$G$102,2,FALSE)/VLOOKUP(A83,FOLK1A!$D$3:$J$103,2,FALSE))*1000)*$I$2</f>
        <v>13148.009836009684</v>
      </c>
      <c r="C83" s="6">
        <f>-((VLOOKUP(A83,REGK4!$A$3:$G$102,3,FALSE)/VLOOKUP(A83,FOLK1A!$D$3:$J$103,3,FALSE))*1000)*$J$2</f>
        <v>12651.457653749594</v>
      </c>
      <c r="D83" s="6">
        <f>-((VLOOKUP(A83,REGK4!$A$3:$G$102,4,FALSE)/VLOOKUP(A83,FOLK1A!$D$3:$J$103,4,FALSE))*1000)*$K$2</f>
        <v>13601.112416364795</v>
      </c>
      <c r="E83" s="6">
        <f>-((VLOOKUP(A83,REGK4!$A$3:$G$102,5,FALSE)/VLOOKUP(A83,FOLK1A!$D$3:$J$103,5,FALSE))*1000)*$L$2</f>
        <v>13417.801223397046</v>
      </c>
      <c r="F83" s="6">
        <f>-((VLOOKUP(A83,REGK4!$A$3:$G$102,6,FALSE)/VLOOKUP(A83,FOLK1A!$D$3:$J$103,6,FALSE))*1000)*$M$2</f>
        <v>12763.372831540006</v>
      </c>
      <c r="G83" s="6">
        <f>-(VLOOKUP(A83,REGK4!$A$3:$G$102,7,FALSE)/VLOOKUP(A83,FOLK1A!$D$3:$J$103,7,FALSE))*1000</f>
        <v>11811.290540084958</v>
      </c>
    </row>
    <row r="84" spans="1:7" x14ac:dyDescent="0.3">
      <c r="A84" s="3" t="s">
        <v>88</v>
      </c>
      <c r="B84" s="6">
        <f>-((VLOOKUP(A84,REGK4!$A$3:$G$102,2,FALSE)/VLOOKUP(A84,FOLK1A!$D$3:$J$103,2,FALSE))*1000)*$I$2</f>
        <v>14992.251657705014</v>
      </c>
      <c r="C84" s="6">
        <f>-((VLOOKUP(A84,REGK4!$A$3:$G$102,3,FALSE)/VLOOKUP(A84,FOLK1A!$D$3:$J$103,3,FALSE))*1000)*$J$2</f>
        <v>13375.788754924195</v>
      </c>
      <c r="D84" s="6">
        <f>-((VLOOKUP(A84,REGK4!$A$3:$G$102,4,FALSE)/VLOOKUP(A84,FOLK1A!$D$3:$J$103,4,FALSE))*1000)*$K$2</f>
        <v>12358.995899916088</v>
      </c>
      <c r="E84" s="6">
        <f>-((VLOOKUP(A84,REGK4!$A$3:$G$102,5,FALSE)/VLOOKUP(A84,FOLK1A!$D$3:$J$103,5,FALSE))*1000)*$L$2</f>
        <v>11177.83740084704</v>
      </c>
      <c r="F84" s="6">
        <f>-((VLOOKUP(A84,REGK4!$A$3:$G$102,6,FALSE)/VLOOKUP(A84,FOLK1A!$D$3:$J$103,6,FALSE))*1000)*$M$2</f>
        <v>9618.4636238926723</v>
      </c>
      <c r="G84" s="6">
        <f>-(VLOOKUP(A84,REGK4!$A$3:$G$102,7,FALSE)/VLOOKUP(A84,FOLK1A!$D$3:$J$103,7,FALSE))*1000</f>
        <v>8180.1177693107029</v>
      </c>
    </row>
    <row r="85" spans="1:7" x14ac:dyDescent="0.3">
      <c r="A85" s="3" t="s">
        <v>89</v>
      </c>
      <c r="B85" s="6">
        <f>-((VLOOKUP(A85,REGK4!$A$3:$G$102,2,FALSE)/VLOOKUP(A85,FOLK1A!$D$3:$J$103,2,FALSE))*1000)*$I$2</f>
        <v>12162.607079104402</v>
      </c>
      <c r="C85" s="6">
        <f>-((VLOOKUP(A85,REGK4!$A$3:$G$102,3,FALSE)/VLOOKUP(A85,FOLK1A!$D$3:$J$103,3,FALSE))*1000)*$J$2</f>
        <v>12621.117228580264</v>
      </c>
      <c r="D85" s="6">
        <f>-((VLOOKUP(A85,REGK4!$A$3:$G$102,4,FALSE)/VLOOKUP(A85,FOLK1A!$D$3:$J$103,4,FALSE))*1000)*$K$2</f>
        <v>13907.933783050199</v>
      </c>
      <c r="E85" s="6">
        <f>-((VLOOKUP(A85,REGK4!$A$3:$G$102,5,FALSE)/VLOOKUP(A85,FOLK1A!$D$3:$J$103,5,FALSE))*1000)*$L$2</f>
        <v>14145.370486656202</v>
      </c>
      <c r="F85" s="6">
        <f>-((VLOOKUP(A85,REGK4!$A$3:$G$102,6,FALSE)/VLOOKUP(A85,FOLK1A!$D$3:$J$103,6,FALSE))*1000)*$M$2</f>
        <v>12310.633563829788</v>
      </c>
      <c r="G85" s="6">
        <f>-(VLOOKUP(A85,REGK4!$A$3:$G$102,7,FALSE)/VLOOKUP(A85,FOLK1A!$D$3:$J$103,7,FALSE))*1000</f>
        <v>9834.4267584426761</v>
      </c>
    </row>
    <row r="86" spans="1:7" x14ac:dyDescent="0.3">
      <c r="A86" s="3" t="s">
        <v>90</v>
      </c>
      <c r="B86" s="6">
        <f>-((VLOOKUP(A86,REGK4!$A$3:$G$102,2,FALSE)/VLOOKUP(A86,FOLK1A!$D$3:$J$103,2,FALSE))*1000)*$I$2</f>
        <v>12944.949663593321</v>
      </c>
      <c r="C86" s="6">
        <f>-((VLOOKUP(A86,REGK4!$A$3:$G$102,3,FALSE)/VLOOKUP(A86,FOLK1A!$D$3:$J$103,3,FALSE))*1000)*$J$2</f>
        <v>12684.591427503869</v>
      </c>
      <c r="D86" s="6">
        <f>-((VLOOKUP(A86,REGK4!$A$3:$G$102,4,FALSE)/VLOOKUP(A86,FOLK1A!$D$3:$J$103,4,FALSE))*1000)*$K$2</f>
        <v>13747.438506460459</v>
      </c>
      <c r="E86" s="6">
        <f>-((VLOOKUP(A86,REGK4!$A$3:$G$102,5,FALSE)/VLOOKUP(A86,FOLK1A!$D$3:$J$103,5,FALSE))*1000)*$L$2</f>
        <v>13460.922996193389</v>
      </c>
      <c r="F86" s="6">
        <f>-((VLOOKUP(A86,REGK4!$A$3:$G$102,6,FALSE)/VLOOKUP(A86,FOLK1A!$D$3:$J$103,6,FALSE))*1000)*$M$2</f>
        <v>12949.417131445431</v>
      </c>
      <c r="G86" s="6">
        <f>-(VLOOKUP(A86,REGK4!$A$3:$G$102,7,FALSE)/VLOOKUP(A86,FOLK1A!$D$3:$J$103,7,FALSE))*1000</f>
        <v>12234.960743615196</v>
      </c>
    </row>
    <row r="87" spans="1:7" x14ac:dyDescent="0.3">
      <c r="A87" s="3" t="s">
        <v>91</v>
      </c>
      <c r="B87" s="6">
        <f>-((VLOOKUP(A87,REGK4!$A$3:$G$102,2,FALSE)/VLOOKUP(A87,FOLK1A!$D$3:$J$103,2,FALSE))*1000)*$I$2</f>
        <v>11784.770368739682</v>
      </c>
      <c r="C87" s="6">
        <f>-((VLOOKUP(A87,REGK4!$A$3:$G$102,3,FALSE)/VLOOKUP(A87,FOLK1A!$D$3:$J$103,3,FALSE))*1000)*$J$2</f>
        <v>11261.9661031989</v>
      </c>
      <c r="D87" s="6">
        <f>-((VLOOKUP(A87,REGK4!$A$3:$G$102,4,FALSE)/VLOOKUP(A87,FOLK1A!$D$3:$J$103,4,FALSE))*1000)*$K$2</f>
        <v>10198.561204033083</v>
      </c>
      <c r="E87" s="6">
        <f>-((VLOOKUP(A87,REGK4!$A$3:$G$102,5,FALSE)/VLOOKUP(A87,FOLK1A!$D$3:$J$103,5,FALSE))*1000)*$L$2</f>
        <v>9248.1080265540131</v>
      </c>
      <c r="F87" s="6">
        <f>-((VLOOKUP(A87,REGK4!$A$3:$G$102,6,FALSE)/VLOOKUP(A87,FOLK1A!$D$3:$J$103,6,FALSE))*1000)*$M$2</f>
        <v>8144.1510783252115</v>
      </c>
      <c r="G87" s="6">
        <f>-(VLOOKUP(A87,REGK4!$A$3:$G$102,7,FALSE)/VLOOKUP(A87,FOLK1A!$D$3:$J$103,7,FALSE))*1000</f>
        <v>6252.5847995646654</v>
      </c>
    </row>
    <row r="88" spans="1:7" x14ac:dyDescent="0.3">
      <c r="A88" s="3" t="s">
        <v>92</v>
      </c>
      <c r="B88" s="6">
        <f>-((VLOOKUP(A88,REGK4!$A$3:$G$102,2,FALSE)/VLOOKUP(A88,FOLK1A!$D$3:$J$103,2,FALSE))*1000)*$I$2</f>
        <v>11921.822135717031</v>
      </c>
      <c r="C88" s="6">
        <f>-((VLOOKUP(A88,REGK4!$A$3:$G$102,3,FALSE)/VLOOKUP(A88,FOLK1A!$D$3:$J$103,3,FALSE))*1000)*$J$2</f>
        <v>11576.852225747523</v>
      </c>
      <c r="D88" s="6">
        <f>-((VLOOKUP(A88,REGK4!$A$3:$G$102,4,FALSE)/VLOOKUP(A88,FOLK1A!$D$3:$J$103,4,FALSE))*1000)*$K$2</f>
        <v>11325.85642740056</v>
      </c>
      <c r="E88" s="6">
        <f>-((VLOOKUP(A88,REGK4!$A$3:$G$102,5,FALSE)/VLOOKUP(A88,FOLK1A!$D$3:$J$103,5,FALSE))*1000)*$L$2</f>
        <v>11530.55147130232</v>
      </c>
      <c r="F88" s="6">
        <f>-((VLOOKUP(A88,REGK4!$A$3:$G$102,6,FALSE)/VLOOKUP(A88,FOLK1A!$D$3:$J$103,6,FALSE))*1000)*$M$2</f>
        <v>10778.279598596073</v>
      </c>
      <c r="G88" s="6">
        <f>-(VLOOKUP(A88,REGK4!$A$3:$G$102,7,FALSE)/VLOOKUP(A88,FOLK1A!$D$3:$J$103,7,FALSE))*1000</f>
        <v>9722.4927939568643</v>
      </c>
    </row>
    <row r="89" spans="1:7" x14ac:dyDescent="0.3">
      <c r="A89" s="3" t="s">
        <v>93</v>
      </c>
      <c r="B89" s="6">
        <f>-((VLOOKUP(A89,REGK4!$A$3:$G$102,2,FALSE)/VLOOKUP(A89,FOLK1A!$D$3:$J$103,2,FALSE))*1000)*$I$2</f>
        <v>9323.4702572430415</v>
      </c>
      <c r="C89" s="6">
        <f>-((VLOOKUP(A89,REGK4!$A$3:$G$102,3,FALSE)/VLOOKUP(A89,FOLK1A!$D$3:$J$103,3,FALSE))*1000)*$J$2</f>
        <v>8660.763720094581</v>
      </c>
      <c r="D89" s="6">
        <f>-((VLOOKUP(A89,REGK4!$A$3:$G$102,4,FALSE)/VLOOKUP(A89,FOLK1A!$D$3:$J$103,4,FALSE))*1000)*$K$2</f>
        <v>8288.8938480735997</v>
      </c>
      <c r="E89" s="6">
        <f>-((VLOOKUP(A89,REGK4!$A$3:$G$102,5,FALSE)/VLOOKUP(A89,FOLK1A!$D$3:$J$103,5,FALSE))*1000)*$L$2</f>
        <v>7707.9822102757716</v>
      </c>
      <c r="F89" s="6">
        <f>-((VLOOKUP(A89,REGK4!$A$3:$G$102,6,FALSE)/VLOOKUP(A89,FOLK1A!$D$3:$J$103,6,FALSE))*1000)*$M$2</f>
        <v>6664.8366130238373</v>
      </c>
      <c r="G89" s="6">
        <f>-(VLOOKUP(A89,REGK4!$A$3:$G$102,7,FALSE)/VLOOKUP(A89,FOLK1A!$D$3:$J$103,7,FALSE))*1000</f>
        <v>5754.4087295911077</v>
      </c>
    </row>
    <row r="90" spans="1:7" x14ac:dyDescent="0.3">
      <c r="A90" s="3" t="s">
        <v>94</v>
      </c>
      <c r="B90" s="6">
        <f>-((VLOOKUP(A90,REGK4!$A$3:$G$102,2,FALSE)/VLOOKUP(A90,FOLK1A!$D$3:$J$103,2,FALSE))*1000)*$I$2</f>
        <v>16644.242032230421</v>
      </c>
      <c r="C90" s="6">
        <f>-((VLOOKUP(A90,REGK4!$A$3:$G$102,3,FALSE)/VLOOKUP(A90,FOLK1A!$D$3:$J$103,3,FALSE))*1000)*$J$2</f>
        <v>16999.391059291593</v>
      </c>
      <c r="D90" s="6">
        <f>-((VLOOKUP(A90,REGK4!$A$3:$G$102,4,FALSE)/VLOOKUP(A90,FOLK1A!$D$3:$J$103,4,FALSE))*1000)*$K$2</f>
        <v>16086.289957617411</v>
      </c>
      <c r="E90" s="6">
        <f>-((VLOOKUP(A90,REGK4!$A$3:$G$102,5,FALSE)/VLOOKUP(A90,FOLK1A!$D$3:$J$103,5,FALSE))*1000)*$L$2</f>
        <v>14438.799120554979</v>
      </c>
      <c r="F90" s="6">
        <f>-((VLOOKUP(A90,REGK4!$A$3:$G$102,6,FALSE)/VLOOKUP(A90,FOLK1A!$D$3:$J$103,6,FALSE))*1000)*$M$2</f>
        <v>12918.031711436823</v>
      </c>
      <c r="G90" s="6">
        <f>-(VLOOKUP(A90,REGK4!$A$3:$G$102,7,FALSE)/VLOOKUP(A90,FOLK1A!$D$3:$J$103,7,FALSE))*1000</f>
        <v>11863.45095677407</v>
      </c>
    </row>
    <row r="91" spans="1:7" x14ac:dyDescent="0.3">
      <c r="A91" s="3" t="s">
        <v>95</v>
      </c>
      <c r="B91" s="6">
        <f>-((VLOOKUP(A91,REGK4!$A$3:$G$102,2,FALSE)/VLOOKUP(A91,FOLK1A!$D$3:$J$103,2,FALSE))*1000)*$I$2</f>
        <v>19922.053642507493</v>
      </c>
      <c r="C91" s="6">
        <f>-((VLOOKUP(A91,REGK4!$A$3:$G$102,3,FALSE)/VLOOKUP(A91,FOLK1A!$D$3:$J$103,3,FALSE))*1000)*$J$2</f>
        <v>18988.753014708378</v>
      </c>
      <c r="D91" s="6">
        <f>-((VLOOKUP(A91,REGK4!$A$3:$G$102,4,FALSE)/VLOOKUP(A91,FOLK1A!$D$3:$J$103,4,FALSE))*1000)*$K$2</f>
        <v>15837.441609691188</v>
      </c>
      <c r="E91" s="6">
        <f>-((VLOOKUP(A91,REGK4!$A$3:$G$102,5,FALSE)/VLOOKUP(A91,FOLK1A!$D$3:$J$103,5,FALSE))*1000)*$L$2</f>
        <v>13518.850589283267</v>
      </c>
      <c r="F91" s="6">
        <f>-((VLOOKUP(A91,REGK4!$A$3:$G$102,6,FALSE)/VLOOKUP(A91,FOLK1A!$D$3:$J$103,6,FALSE))*1000)*$M$2</f>
        <v>38532.115424484298</v>
      </c>
      <c r="G91" s="6">
        <f>-(VLOOKUP(A91,REGK4!$A$3:$G$102,7,FALSE)/VLOOKUP(A91,FOLK1A!$D$3:$J$103,7,FALSE))*1000</f>
        <v>33757.957686490619</v>
      </c>
    </row>
    <row r="92" spans="1:7" x14ac:dyDescent="0.3">
      <c r="A92" s="3" t="s">
        <v>96</v>
      </c>
      <c r="B92" s="6">
        <f>-((VLOOKUP(A92,REGK4!$A$3:$G$102,2,FALSE)/VLOOKUP(A92,FOLK1A!$D$3:$J$103,2,FALSE))*1000)*$I$2</f>
        <v>19743.431049801264</v>
      </c>
      <c r="C92" s="6">
        <f>-((VLOOKUP(A92,REGK4!$A$3:$G$102,3,FALSE)/VLOOKUP(A92,FOLK1A!$D$3:$J$103,3,FALSE))*1000)*$J$2</f>
        <v>19155.499052303447</v>
      </c>
      <c r="D92" s="6">
        <f>-((VLOOKUP(A92,REGK4!$A$3:$G$102,4,FALSE)/VLOOKUP(A92,FOLK1A!$D$3:$J$103,4,FALSE))*1000)*$K$2</f>
        <v>18606.86495939926</v>
      </c>
      <c r="E92" s="6">
        <f>-((VLOOKUP(A92,REGK4!$A$3:$G$102,5,FALSE)/VLOOKUP(A92,FOLK1A!$D$3:$J$103,5,FALSE))*1000)*$L$2</f>
        <v>18244.867808132945</v>
      </c>
      <c r="F92" s="6">
        <f>-((VLOOKUP(A92,REGK4!$A$3:$G$102,6,FALSE)/VLOOKUP(A92,FOLK1A!$D$3:$J$103,6,FALSE))*1000)*$M$2</f>
        <v>17800.745636619231</v>
      </c>
      <c r="G92" s="6">
        <f>-(VLOOKUP(A92,REGK4!$A$3:$G$102,7,FALSE)/VLOOKUP(A92,FOLK1A!$D$3:$J$103,7,FALSE))*1000</f>
        <v>16213.467981390622</v>
      </c>
    </row>
    <row r="93" spans="1:7" x14ac:dyDescent="0.3">
      <c r="A93" s="3" t="s">
        <v>97</v>
      </c>
      <c r="B93" s="6">
        <f>-((VLOOKUP(A93,REGK4!$A$3:$G$102,2,FALSE)/VLOOKUP(A93,FOLK1A!$D$3:$J$103,2,FALSE))*1000)*$I$2</f>
        <v>18557.557170923381</v>
      </c>
      <c r="C93" s="6">
        <f>-((VLOOKUP(A93,REGK4!$A$3:$G$102,3,FALSE)/VLOOKUP(A93,FOLK1A!$D$3:$J$103,3,FALSE))*1000)*$J$2</f>
        <v>18980.023777725401</v>
      </c>
      <c r="D93" s="6">
        <f>-((VLOOKUP(A93,REGK4!$A$3:$G$102,4,FALSE)/VLOOKUP(A93,FOLK1A!$D$3:$J$103,4,FALSE))*1000)*$K$2</f>
        <v>18086.420819892242</v>
      </c>
      <c r="E93" s="6">
        <f>-((VLOOKUP(A93,REGK4!$A$3:$G$102,5,FALSE)/VLOOKUP(A93,FOLK1A!$D$3:$J$103,5,FALSE))*1000)*$L$2</f>
        <v>17247.851153423653</v>
      </c>
      <c r="F93" s="6">
        <f>-((VLOOKUP(A93,REGK4!$A$3:$G$102,6,FALSE)/VLOOKUP(A93,FOLK1A!$D$3:$J$103,6,FALSE))*1000)*$M$2</f>
        <v>13853.006481530272</v>
      </c>
      <c r="G93" s="6">
        <f>-(VLOOKUP(A93,REGK4!$A$3:$G$102,7,FALSE)/VLOOKUP(A93,FOLK1A!$D$3:$J$103,7,FALSE))*1000</f>
        <v>13312.516448234117</v>
      </c>
    </row>
    <row r="94" spans="1:7" x14ac:dyDescent="0.3">
      <c r="A94" s="3" t="s">
        <v>98</v>
      </c>
      <c r="B94" s="6">
        <f>-((VLOOKUP(A94,REGK4!$A$3:$G$102,2,FALSE)/VLOOKUP(A94,FOLK1A!$D$3:$J$103,2,FALSE))*1000)*$I$2</f>
        <v>69715.756802721095</v>
      </c>
      <c r="C94" s="6">
        <f>-((VLOOKUP(A94,REGK4!$A$3:$G$102,3,FALSE)/VLOOKUP(A94,FOLK1A!$D$3:$J$103,3,FALSE))*1000)*$J$2</f>
        <v>63052.208027133973</v>
      </c>
      <c r="D94" s="6">
        <f>-((VLOOKUP(A94,REGK4!$A$3:$G$102,4,FALSE)/VLOOKUP(A94,FOLK1A!$D$3:$J$103,4,FALSE))*1000)*$K$2</f>
        <v>59081.443008349859</v>
      </c>
      <c r="E94" s="6">
        <f>-((VLOOKUP(A94,REGK4!$A$3:$G$102,5,FALSE)/VLOOKUP(A94,FOLK1A!$D$3:$J$103,5,FALSE))*1000)*$L$2</f>
        <v>54490.4366117112</v>
      </c>
      <c r="F94" s="6">
        <f>-((VLOOKUP(A94,REGK4!$A$3:$G$102,6,FALSE)/VLOOKUP(A94,FOLK1A!$D$3:$J$103,6,FALSE))*1000)*$M$2</f>
        <v>48078.546829552062</v>
      </c>
      <c r="G94" s="6">
        <f>-(VLOOKUP(A94,REGK4!$A$3:$G$102,7,FALSE)/VLOOKUP(A94,FOLK1A!$D$3:$J$103,7,FALSE))*1000</f>
        <v>43004.753416518121</v>
      </c>
    </row>
    <row r="95" spans="1:7" x14ac:dyDescent="0.3">
      <c r="A95" s="3" t="s">
        <v>99</v>
      </c>
      <c r="B95" s="6">
        <f>-((VLOOKUP(A95,REGK4!$A$3:$G$102,2,FALSE)/VLOOKUP(A95,FOLK1A!$D$3:$J$103,2,FALSE))*1000)*$I$2</f>
        <v>17136.72623748074</v>
      </c>
      <c r="C95" s="6">
        <f>-((VLOOKUP(A95,REGK4!$A$3:$G$102,3,FALSE)/VLOOKUP(A95,FOLK1A!$D$3:$J$103,3,FALSE))*1000)*$J$2</f>
        <v>16102.212279775335</v>
      </c>
      <c r="D95" s="6">
        <f>-((VLOOKUP(A95,REGK4!$A$3:$G$102,4,FALSE)/VLOOKUP(A95,FOLK1A!$D$3:$J$103,4,FALSE))*1000)*$K$2</f>
        <v>13656.59351912183</v>
      </c>
      <c r="E95" s="6">
        <f>-((VLOOKUP(A95,REGK4!$A$3:$G$102,5,FALSE)/VLOOKUP(A95,FOLK1A!$D$3:$J$103,5,FALSE))*1000)*$L$2</f>
        <v>12696.505986303338</v>
      </c>
      <c r="F95" s="6">
        <f>-((VLOOKUP(A95,REGK4!$A$3:$G$102,6,FALSE)/VLOOKUP(A95,FOLK1A!$D$3:$J$103,6,FALSE))*1000)*$M$2</f>
        <v>12915.278469451521</v>
      </c>
      <c r="G95" s="6">
        <f>-(VLOOKUP(A95,REGK4!$A$3:$G$102,7,FALSE)/VLOOKUP(A95,FOLK1A!$D$3:$J$103,7,FALSE))*1000</f>
        <v>11542.476107941551</v>
      </c>
    </row>
    <row r="96" spans="1:7" x14ac:dyDescent="0.3">
      <c r="A96" s="3" t="s">
        <v>100</v>
      </c>
      <c r="B96" s="6">
        <f>-((VLOOKUP(A96,REGK4!$A$3:$G$102,2,FALSE)/VLOOKUP(A96,FOLK1A!$D$3:$J$103,2,FALSE))*1000)*$I$2</f>
        <v>14880.113774544005</v>
      </c>
      <c r="C96" s="6">
        <f>-((VLOOKUP(A96,REGK4!$A$3:$G$102,3,FALSE)/VLOOKUP(A96,FOLK1A!$D$3:$J$103,3,FALSE))*1000)*$J$2</f>
        <v>15887.147299182778</v>
      </c>
      <c r="D96" s="6">
        <f>-((VLOOKUP(A96,REGK4!$A$3:$G$102,4,FALSE)/VLOOKUP(A96,FOLK1A!$D$3:$J$103,4,FALSE))*1000)*$K$2</f>
        <v>15705.571408327534</v>
      </c>
      <c r="E96" s="6">
        <f>-((VLOOKUP(A96,REGK4!$A$3:$G$102,5,FALSE)/VLOOKUP(A96,FOLK1A!$D$3:$J$103,5,FALSE))*1000)*$L$2</f>
        <v>16065.877166311948</v>
      </c>
      <c r="F96" s="6">
        <f>-((VLOOKUP(A96,REGK4!$A$3:$G$102,6,FALSE)/VLOOKUP(A96,FOLK1A!$D$3:$J$103,6,FALSE))*1000)*$M$2</f>
        <v>15006.173309426227</v>
      </c>
      <c r="G96" s="6">
        <f>-(VLOOKUP(A96,REGK4!$A$3:$G$102,7,FALSE)/VLOOKUP(A96,FOLK1A!$D$3:$J$103,7,FALSE))*1000</f>
        <v>14644.489247311829</v>
      </c>
    </row>
    <row r="97" spans="1:7" x14ac:dyDescent="0.3">
      <c r="A97" s="3" t="s">
        <v>101</v>
      </c>
      <c r="B97" s="6">
        <f>-((VLOOKUP(A97,REGK4!$A$3:$G$102,2,FALSE)/VLOOKUP(A97,FOLK1A!$D$3:$J$103,2,FALSE))*1000)*$I$2</f>
        <v>11200.921914935449</v>
      </c>
      <c r="C97" s="6">
        <f>-((VLOOKUP(A97,REGK4!$A$3:$G$102,3,FALSE)/VLOOKUP(A97,FOLK1A!$D$3:$J$103,3,FALSE))*1000)*$J$2</f>
        <v>10383.143118188344</v>
      </c>
      <c r="D97" s="6">
        <f>-((VLOOKUP(A97,REGK4!$A$3:$G$102,4,FALSE)/VLOOKUP(A97,FOLK1A!$D$3:$J$103,4,FALSE))*1000)*$K$2</f>
        <v>9428.9815004490411</v>
      </c>
      <c r="E97" s="6">
        <f>-((VLOOKUP(A97,REGK4!$A$3:$G$102,5,FALSE)/VLOOKUP(A97,FOLK1A!$D$3:$J$103,5,FALSE))*1000)*$L$2</f>
        <v>9163.2964734783582</v>
      </c>
      <c r="F97" s="6">
        <f>-((VLOOKUP(A97,REGK4!$A$3:$G$102,6,FALSE)/VLOOKUP(A97,FOLK1A!$D$3:$J$103,6,FALSE))*1000)*$M$2</f>
        <v>9336.1111757481722</v>
      </c>
      <c r="G97" s="6">
        <f>-(VLOOKUP(A97,REGK4!$A$3:$G$102,7,FALSE)/VLOOKUP(A97,FOLK1A!$D$3:$J$103,7,FALSE))*1000</f>
        <v>8502.4616368286461</v>
      </c>
    </row>
    <row r="98" spans="1:7" x14ac:dyDescent="0.3">
      <c r="A98" s="3" t="s">
        <v>102</v>
      </c>
      <c r="B98" s="6">
        <f>-((VLOOKUP(A98,REGK4!$A$3:$G$102,2,FALSE)/VLOOKUP(A98,FOLK1A!$D$3:$J$103,2,FALSE))*1000)*$I$2</f>
        <v>9532.1254402224276</v>
      </c>
      <c r="C98" s="6">
        <f>-((VLOOKUP(A98,REGK4!$A$3:$G$102,3,FALSE)/VLOOKUP(A98,FOLK1A!$D$3:$J$103,3,FALSE))*1000)*$J$2</f>
        <v>9636.4097565503944</v>
      </c>
      <c r="D98" s="6">
        <f>-((VLOOKUP(A98,REGK4!$A$3:$G$102,4,FALSE)/VLOOKUP(A98,FOLK1A!$D$3:$J$103,4,FALSE))*1000)*$K$2</f>
        <v>10046.808270641521</v>
      </c>
      <c r="E98" s="6">
        <f>-((VLOOKUP(A98,REGK4!$A$3:$G$102,5,FALSE)/VLOOKUP(A98,FOLK1A!$D$3:$J$103,5,FALSE))*1000)*$L$2</f>
        <v>22990.549745283679</v>
      </c>
      <c r="F98" s="6">
        <f>-((VLOOKUP(A98,REGK4!$A$3:$G$102,6,FALSE)/VLOOKUP(A98,FOLK1A!$D$3:$J$103,6,FALSE))*1000)*$M$2</f>
        <v>20589.720502131244</v>
      </c>
      <c r="G98" s="6">
        <f>-(VLOOKUP(A98,REGK4!$A$3:$G$102,7,FALSE)/VLOOKUP(A98,FOLK1A!$D$3:$J$103,7,FALSE))*1000</f>
        <v>16473.386263271634</v>
      </c>
    </row>
    <row r="99" spans="1:7" x14ac:dyDescent="0.3">
      <c r="A99" s="3" t="s">
        <v>103</v>
      </c>
      <c r="B99" s="6">
        <f>-((VLOOKUP(A99,REGK4!$A$3:$G$102,2,FALSE)/VLOOKUP(A99,FOLK1A!$D$3:$J$103,2,FALSE))*1000)*$I$2</f>
        <v>17425.390435069578</v>
      </c>
      <c r="C99" s="6">
        <f>-((VLOOKUP(A99,REGK4!$A$3:$G$102,3,FALSE)/VLOOKUP(A99,FOLK1A!$D$3:$J$103,3,FALSE))*1000)*$J$2</f>
        <v>17007.485107085831</v>
      </c>
      <c r="D99" s="6">
        <f>-((VLOOKUP(A99,REGK4!$A$3:$G$102,4,FALSE)/VLOOKUP(A99,FOLK1A!$D$3:$J$103,4,FALSE))*1000)*$K$2</f>
        <v>15862.745185041929</v>
      </c>
      <c r="E99" s="6">
        <f>-((VLOOKUP(A99,REGK4!$A$3:$G$102,5,FALSE)/VLOOKUP(A99,FOLK1A!$D$3:$J$103,5,FALSE))*1000)*$L$2</f>
        <v>15041.428440519827</v>
      </c>
      <c r="F99" s="6">
        <f>-((VLOOKUP(A99,REGK4!$A$3:$G$102,6,FALSE)/VLOOKUP(A99,FOLK1A!$D$3:$J$103,6,FALSE))*1000)*$M$2</f>
        <v>13604.203026411302</v>
      </c>
      <c r="G99" s="6">
        <f>-(VLOOKUP(A99,REGK4!$A$3:$G$102,7,FALSE)/VLOOKUP(A99,FOLK1A!$D$3:$J$103,7,FALSE))*1000</f>
        <v>12459.86753480018</v>
      </c>
    </row>
    <row r="100" spans="1:7" x14ac:dyDescent="0.3">
      <c r="A100" s="3" t="s">
        <v>104</v>
      </c>
      <c r="B100" s="6">
        <f>-((VLOOKUP(A100,REGK4!$A$3:$G$102,2,FALSE)/VLOOKUP(A100,FOLK1A!$D$3:$J$103,2,FALSE))*1000)*$I$2</f>
        <v>8412.5987826158271</v>
      </c>
      <c r="C100" s="6">
        <f>-((VLOOKUP(A100,REGK4!$A$3:$G$102,3,FALSE)/VLOOKUP(A100,FOLK1A!$D$3:$J$103,3,FALSE))*1000)*$J$2</f>
        <v>9783.9746881247665</v>
      </c>
      <c r="D100" s="6">
        <f>-((VLOOKUP(A100,REGK4!$A$3:$G$102,4,FALSE)/VLOOKUP(A100,FOLK1A!$D$3:$J$103,4,FALSE))*1000)*$K$2</f>
        <v>9715.219645257459</v>
      </c>
      <c r="E100" s="6">
        <f>-((VLOOKUP(A100,REGK4!$A$3:$G$102,5,FALSE)/VLOOKUP(A100,FOLK1A!$D$3:$J$103,5,FALSE))*1000)*$L$2</f>
        <v>9633.9090082178027</v>
      </c>
      <c r="F100" s="6">
        <f>-((VLOOKUP(A100,REGK4!$A$3:$G$102,6,FALSE)/VLOOKUP(A100,FOLK1A!$D$3:$J$103,6,FALSE))*1000)*$M$2</f>
        <v>8652.4370291881114</v>
      </c>
      <c r="G100" s="6">
        <f>-(VLOOKUP(A100,REGK4!$A$3:$G$102,7,FALSE)/VLOOKUP(A100,FOLK1A!$D$3:$J$103,7,FALSE))*1000</f>
        <v>8597.7003357916765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20951-395C-464C-AA03-B2F5BDF39E5E}">
  <dimension ref="A1:G105"/>
  <sheetViews>
    <sheetView zoomScale="70" zoomScaleNormal="70" workbookViewId="0">
      <selection activeCell="L87" sqref="L87"/>
    </sheetView>
  </sheetViews>
  <sheetFormatPr defaultRowHeight="14.4" x14ac:dyDescent="0.3"/>
  <cols>
    <col min="1" max="1" width="40.6640625" customWidth="1"/>
    <col min="2" max="7" width="11.6640625" customWidth="1"/>
  </cols>
  <sheetData>
    <row r="1" spans="1:7" ht="17.399999999999999" x14ac:dyDescent="0.35">
      <c r="A1" s="1" t="s">
        <v>127</v>
      </c>
    </row>
    <row r="2" spans="1:7" x14ac:dyDescent="0.3">
      <c r="A2" s="2" t="s">
        <v>126</v>
      </c>
    </row>
    <row r="3" spans="1:7" x14ac:dyDescent="0.3">
      <c r="B3" s="3" t="s">
        <v>125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3">
      <c r="A4" s="3" t="s">
        <v>6</v>
      </c>
      <c r="B4" s="4">
        <v>-58591107</v>
      </c>
      <c r="C4" s="4">
        <v>-58770075</v>
      </c>
      <c r="D4" s="4">
        <v>-58548071</v>
      </c>
      <c r="E4" s="4">
        <v>-58730047</v>
      </c>
      <c r="F4" s="4">
        <v>-58468560</v>
      </c>
      <c r="G4" s="4">
        <v>-55498023</v>
      </c>
    </row>
    <row r="5" spans="1:7" x14ac:dyDescent="0.3">
      <c r="A5" s="3" t="s">
        <v>7</v>
      </c>
      <c r="B5" s="4">
        <v>-2573365</v>
      </c>
      <c r="C5" s="4">
        <v>-2490477</v>
      </c>
      <c r="D5" s="4">
        <v>-2440714</v>
      </c>
      <c r="E5" s="4">
        <v>-2354721</v>
      </c>
      <c r="F5" s="4">
        <v>-2248709</v>
      </c>
      <c r="G5" s="4">
        <v>-1668225</v>
      </c>
    </row>
    <row r="6" spans="1:7" x14ac:dyDescent="0.3">
      <c r="A6" s="3" t="s">
        <v>8</v>
      </c>
      <c r="B6" s="4">
        <v>-1193928</v>
      </c>
      <c r="C6" s="4">
        <v>-1378861</v>
      </c>
      <c r="D6" s="4">
        <v>-1581731</v>
      </c>
      <c r="E6" s="4">
        <v>-1664579</v>
      </c>
      <c r="F6" s="4">
        <v>-1622934</v>
      </c>
      <c r="G6" s="4">
        <v>-1552350</v>
      </c>
    </row>
    <row r="7" spans="1:7" x14ac:dyDescent="0.3">
      <c r="A7" s="3" t="s">
        <v>9</v>
      </c>
      <c r="B7" s="4">
        <v>-171316</v>
      </c>
      <c r="C7" s="4">
        <v>-164171</v>
      </c>
      <c r="D7" s="4">
        <v>-155673</v>
      </c>
      <c r="E7" s="4">
        <v>-153669</v>
      </c>
      <c r="F7" s="4">
        <v>-154855</v>
      </c>
      <c r="G7" s="4">
        <v>-142914</v>
      </c>
    </row>
    <row r="8" spans="1:7" x14ac:dyDescent="0.3">
      <c r="A8" s="3" t="s">
        <v>10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x14ac:dyDescent="0.3">
      <c r="A9" s="3" t="s">
        <v>11</v>
      </c>
      <c r="B9" s="4">
        <v>-479407</v>
      </c>
      <c r="C9" s="4">
        <v>-520862</v>
      </c>
      <c r="D9" s="4">
        <v>-543091</v>
      </c>
      <c r="E9" s="4">
        <v>-556630</v>
      </c>
      <c r="F9" s="4">
        <v>-666209</v>
      </c>
      <c r="G9" s="4">
        <v>-684435</v>
      </c>
    </row>
    <row r="10" spans="1:7" x14ac:dyDescent="0.3">
      <c r="A10" s="3" t="s">
        <v>12</v>
      </c>
      <c r="B10" s="4">
        <v>-547870</v>
      </c>
      <c r="C10" s="4">
        <v>-530011</v>
      </c>
      <c r="D10" s="4">
        <v>-518596</v>
      </c>
      <c r="E10" s="4">
        <v>-500264</v>
      </c>
      <c r="F10" s="4">
        <v>-456377</v>
      </c>
      <c r="G10" s="4">
        <v>-433849</v>
      </c>
    </row>
    <row r="11" spans="1:7" x14ac:dyDescent="0.3">
      <c r="A11" s="3" t="s">
        <v>13</v>
      </c>
      <c r="B11" s="4">
        <v>-11</v>
      </c>
      <c r="C11" s="4">
        <v>0</v>
      </c>
      <c r="D11" s="4">
        <v>0</v>
      </c>
      <c r="E11" s="4">
        <v>0</v>
      </c>
      <c r="F11" s="4">
        <v>0</v>
      </c>
      <c r="G11" s="4">
        <v>-9300</v>
      </c>
    </row>
    <row r="12" spans="1:7" x14ac:dyDescent="0.3">
      <c r="A12" s="3" t="s">
        <v>14</v>
      </c>
      <c r="B12" s="4">
        <v>-1295740</v>
      </c>
      <c r="C12" s="4">
        <v>-1375140</v>
      </c>
      <c r="D12" s="4">
        <v>-1413743</v>
      </c>
      <c r="E12" s="4">
        <v>-1589909</v>
      </c>
      <c r="F12" s="4">
        <v>-1900305</v>
      </c>
      <c r="G12" s="4">
        <v>-2140351</v>
      </c>
    </row>
    <row r="13" spans="1:7" x14ac:dyDescent="0.3">
      <c r="A13" s="3" t="s">
        <v>15</v>
      </c>
      <c r="B13" s="4">
        <v>-711961</v>
      </c>
      <c r="C13" s="4">
        <v>-713614</v>
      </c>
      <c r="D13" s="4">
        <v>-643834</v>
      </c>
      <c r="E13" s="4">
        <v>-646736</v>
      </c>
      <c r="F13" s="4">
        <v>-765945</v>
      </c>
      <c r="G13" s="4">
        <v>-892868</v>
      </c>
    </row>
    <row r="14" spans="1:7" x14ac:dyDescent="0.3">
      <c r="A14" s="3" t="s">
        <v>16</v>
      </c>
      <c r="B14" s="4">
        <v>-105868</v>
      </c>
      <c r="C14" s="4">
        <v>-125479</v>
      </c>
      <c r="D14" s="4">
        <v>-127890</v>
      </c>
      <c r="E14" s="4">
        <v>-131719</v>
      </c>
      <c r="F14" s="4">
        <v>-133470</v>
      </c>
      <c r="G14" s="4">
        <v>-134529</v>
      </c>
    </row>
    <row r="15" spans="1:7" x14ac:dyDescent="0.3">
      <c r="A15" s="3" t="s">
        <v>17</v>
      </c>
      <c r="B15" s="4">
        <v>-311187</v>
      </c>
      <c r="C15" s="4">
        <v>-338086</v>
      </c>
      <c r="D15" s="4">
        <v>-346512</v>
      </c>
      <c r="E15" s="4">
        <v>-373773</v>
      </c>
      <c r="F15" s="4">
        <v>-374625</v>
      </c>
      <c r="G15" s="4">
        <v>-357793</v>
      </c>
    </row>
    <row r="16" spans="1:7" x14ac:dyDescent="0.3">
      <c r="A16" s="3" t="s">
        <v>18</v>
      </c>
      <c r="B16" s="4">
        <v>-294970</v>
      </c>
      <c r="C16" s="4">
        <v>-310415</v>
      </c>
      <c r="D16" s="4">
        <v>-330002</v>
      </c>
      <c r="E16" s="4">
        <v>-367973</v>
      </c>
      <c r="F16" s="4">
        <v>-391354</v>
      </c>
      <c r="G16" s="4">
        <v>-396386</v>
      </c>
    </row>
    <row r="17" spans="1:7" x14ac:dyDescent="0.3">
      <c r="A17" s="3" t="s">
        <v>19</v>
      </c>
      <c r="B17" s="4">
        <v>-378685</v>
      </c>
      <c r="C17" s="4">
        <v>-375585</v>
      </c>
      <c r="D17" s="4">
        <v>-373097</v>
      </c>
      <c r="E17" s="4">
        <v>-373097</v>
      </c>
      <c r="F17" s="4">
        <v>-339741</v>
      </c>
      <c r="G17" s="4">
        <v>-305565</v>
      </c>
    </row>
    <row r="18" spans="1:7" x14ac:dyDescent="0.3">
      <c r="A18" s="3" t="s">
        <v>20</v>
      </c>
      <c r="B18" s="4">
        <v>-342706</v>
      </c>
      <c r="C18" s="4">
        <v>-318380</v>
      </c>
      <c r="D18" s="4">
        <v>-283655</v>
      </c>
      <c r="E18" s="4">
        <v>-214975</v>
      </c>
      <c r="F18" s="4">
        <v>-120437</v>
      </c>
      <c r="G18" s="4">
        <v>-134</v>
      </c>
    </row>
    <row r="19" spans="1:7" x14ac:dyDescent="0.3">
      <c r="A19" s="3" t="s">
        <v>21</v>
      </c>
      <c r="B19" s="4">
        <v>-182990</v>
      </c>
      <c r="C19" s="4">
        <v>-178602</v>
      </c>
      <c r="D19" s="4">
        <v>-186134</v>
      </c>
      <c r="E19" s="4">
        <v>-233162</v>
      </c>
      <c r="F19" s="4">
        <v>-275375</v>
      </c>
      <c r="G19" s="4">
        <v>-271822</v>
      </c>
    </row>
    <row r="20" spans="1:7" x14ac:dyDescent="0.3">
      <c r="A20" s="3" t="s">
        <v>22</v>
      </c>
      <c r="B20" s="4">
        <v>-563448</v>
      </c>
      <c r="C20" s="4">
        <v>-578094</v>
      </c>
      <c r="D20" s="4">
        <v>-568741</v>
      </c>
      <c r="E20" s="4">
        <v>-618539</v>
      </c>
      <c r="F20" s="4">
        <v>-650882</v>
      </c>
      <c r="G20" s="4">
        <v>-707304</v>
      </c>
    </row>
    <row r="21" spans="1:7" x14ac:dyDescent="0.3">
      <c r="A21" s="3" t="s">
        <v>23</v>
      </c>
      <c r="B21" s="4">
        <v>-324368</v>
      </c>
      <c r="C21" s="4">
        <v>-304247</v>
      </c>
      <c r="D21" s="4">
        <v>-292194</v>
      </c>
      <c r="E21" s="4">
        <v>-274400</v>
      </c>
      <c r="F21" s="4">
        <v>-260276</v>
      </c>
      <c r="G21" s="4">
        <v>-234983</v>
      </c>
    </row>
    <row r="22" spans="1:7" x14ac:dyDescent="0.3">
      <c r="A22" s="3" t="s">
        <v>24</v>
      </c>
      <c r="B22" s="4">
        <v>-241721</v>
      </c>
      <c r="C22" s="4">
        <v>-237669</v>
      </c>
      <c r="D22" s="4">
        <v>-269908</v>
      </c>
      <c r="E22" s="4">
        <v>-275959</v>
      </c>
      <c r="F22" s="4">
        <v>-284146</v>
      </c>
      <c r="G22" s="4">
        <v>-281103</v>
      </c>
    </row>
    <row r="23" spans="1:7" x14ac:dyDescent="0.3">
      <c r="A23" s="3" t="s">
        <v>25</v>
      </c>
      <c r="B23" s="4">
        <v>-947946</v>
      </c>
      <c r="C23" s="4">
        <v>-524113</v>
      </c>
      <c r="D23" s="4">
        <v>-554962</v>
      </c>
      <c r="E23" s="4">
        <v>-594512</v>
      </c>
      <c r="F23" s="4">
        <v>-598323</v>
      </c>
      <c r="G23" s="4">
        <v>-582422</v>
      </c>
    </row>
    <row r="24" spans="1:7" x14ac:dyDescent="0.3">
      <c r="A24" s="3" t="s">
        <v>26</v>
      </c>
      <c r="B24" s="4">
        <v>-345354</v>
      </c>
      <c r="C24" s="4">
        <v>-289354</v>
      </c>
      <c r="D24" s="4">
        <v>-228382</v>
      </c>
      <c r="E24" s="4">
        <v>-174305</v>
      </c>
      <c r="F24" s="4">
        <v>-185734</v>
      </c>
      <c r="G24" s="4">
        <v>-168411</v>
      </c>
    </row>
    <row r="25" spans="1:7" x14ac:dyDescent="0.3">
      <c r="A25" s="3" t="s">
        <v>27</v>
      </c>
      <c r="B25" s="4">
        <v>-497504</v>
      </c>
      <c r="C25" s="4">
        <v>-396878</v>
      </c>
      <c r="D25" s="4">
        <v>-378890</v>
      </c>
      <c r="E25" s="4">
        <v>-363073</v>
      </c>
      <c r="F25" s="4">
        <v>-309653</v>
      </c>
      <c r="G25" s="4">
        <v>-265828</v>
      </c>
    </row>
    <row r="26" spans="1:7" x14ac:dyDescent="0.3">
      <c r="A26" s="3" t="s">
        <v>28</v>
      </c>
      <c r="B26" s="4">
        <v>-2492483</v>
      </c>
      <c r="C26" s="4">
        <v>-2427213</v>
      </c>
      <c r="D26" s="4">
        <v>-2367865</v>
      </c>
      <c r="E26" s="4">
        <v>-2312873</v>
      </c>
      <c r="F26" s="4">
        <v>-2269361</v>
      </c>
      <c r="G26" s="4">
        <v>-2193767</v>
      </c>
    </row>
    <row r="27" spans="1:7" x14ac:dyDescent="0.3">
      <c r="A27" s="3" t="s">
        <v>29</v>
      </c>
      <c r="B27" s="4">
        <v>-657931</v>
      </c>
      <c r="C27" s="4">
        <v>-629051</v>
      </c>
      <c r="D27" s="4">
        <v>-619943</v>
      </c>
      <c r="E27" s="4">
        <v>-673855</v>
      </c>
      <c r="F27" s="4">
        <v>-625606</v>
      </c>
      <c r="G27" s="4">
        <v>-574699</v>
      </c>
    </row>
    <row r="28" spans="1:7" x14ac:dyDescent="0.3">
      <c r="A28" s="3" t="s">
        <v>30</v>
      </c>
      <c r="B28" s="4">
        <v>-620736</v>
      </c>
      <c r="C28" s="4">
        <v>-656398</v>
      </c>
      <c r="D28" s="4">
        <v>-651162</v>
      </c>
      <c r="E28" s="4">
        <v>-647196</v>
      </c>
      <c r="F28" s="4">
        <v>-641509</v>
      </c>
      <c r="G28" s="4">
        <v>-602380</v>
      </c>
    </row>
    <row r="29" spans="1:7" x14ac:dyDescent="0.3">
      <c r="A29" s="3" t="s">
        <v>31</v>
      </c>
      <c r="B29" s="4">
        <v>-525893</v>
      </c>
      <c r="C29" s="4">
        <v>-504660</v>
      </c>
      <c r="D29" s="4">
        <v>-531687</v>
      </c>
      <c r="E29" s="4">
        <v>-948427</v>
      </c>
      <c r="F29" s="4">
        <v>-916211</v>
      </c>
      <c r="G29" s="4">
        <v>-869423</v>
      </c>
    </row>
    <row r="30" spans="1:7" x14ac:dyDescent="0.3">
      <c r="A30" s="3" t="s">
        <v>32</v>
      </c>
      <c r="B30" s="4">
        <v>-543954</v>
      </c>
      <c r="C30" s="4">
        <v>-563583</v>
      </c>
      <c r="D30" s="4">
        <v>-488108</v>
      </c>
      <c r="E30" s="4">
        <v>-445756</v>
      </c>
      <c r="F30" s="4">
        <v>-436557</v>
      </c>
      <c r="G30" s="4">
        <v>-435204</v>
      </c>
    </row>
    <row r="31" spans="1:7" x14ac:dyDescent="0.3">
      <c r="A31" s="3" t="s">
        <v>33</v>
      </c>
      <c r="B31" s="4">
        <v>-387776</v>
      </c>
      <c r="C31" s="4">
        <v>-328531</v>
      </c>
      <c r="D31" s="4">
        <v>-355025</v>
      </c>
      <c r="E31" s="4">
        <v>-372933</v>
      </c>
      <c r="F31" s="4">
        <v>-373098</v>
      </c>
      <c r="G31" s="4">
        <v>-333367</v>
      </c>
    </row>
    <row r="32" spans="1:7" x14ac:dyDescent="0.3">
      <c r="A32" s="3" t="s">
        <v>34</v>
      </c>
      <c r="B32" s="4">
        <v>-407716</v>
      </c>
      <c r="C32" s="4">
        <v>-528388</v>
      </c>
      <c r="D32" s="4">
        <v>-600857</v>
      </c>
      <c r="E32" s="4">
        <v>-697242</v>
      </c>
      <c r="F32" s="4">
        <v>-687130</v>
      </c>
      <c r="G32" s="4">
        <v>-651677</v>
      </c>
    </row>
    <row r="33" spans="1:7" x14ac:dyDescent="0.3">
      <c r="A33" s="3" t="s">
        <v>35</v>
      </c>
      <c r="B33" s="4">
        <v>-305305</v>
      </c>
      <c r="C33" s="4">
        <v>-307791</v>
      </c>
      <c r="D33" s="4">
        <v>-315492</v>
      </c>
      <c r="E33" s="4">
        <v>-320536</v>
      </c>
      <c r="F33" s="4">
        <v>-378004</v>
      </c>
      <c r="G33" s="4">
        <v>-396057</v>
      </c>
    </row>
    <row r="34" spans="1:7" x14ac:dyDescent="0.3">
      <c r="A34" s="3" t="s">
        <v>36</v>
      </c>
      <c r="B34" s="4">
        <v>-500176</v>
      </c>
      <c r="C34" s="4">
        <v>-472607</v>
      </c>
      <c r="D34" s="4">
        <v>-449520</v>
      </c>
      <c r="E34" s="4">
        <v>-436391</v>
      </c>
      <c r="F34" s="4">
        <v>-423154</v>
      </c>
      <c r="G34" s="4">
        <v>-405334</v>
      </c>
    </row>
    <row r="35" spans="1:7" x14ac:dyDescent="0.3">
      <c r="A35" s="3" t="s">
        <v>37</v>
      </c>
      <c r="B35" s="4">
        <v>-865019</v>
      </c>
      <c r="C35" s="4">
        <v>-848941</v>
      </c>
      <c r="D35" s="4">
        <v>-862904</v>
      </c>
      <c r="E35" s="4">
        <v>-834731</v>
      </c>
      <c r="F35" s="4">
        <v>-854834</v>
      </c>
      <c r="G35" s="4">
        <v>-868959</v>
      </c>
    </row>
    <row r="36" spans="1:7" x14ac:dyDescent="0.3">
      <c r="A36" s="3" t="s">
        <v>38</v>
      </c>
      <c r="B36" s="4">
        <v>-377549</v>
      </c>
      <c r="C36" s="4">
        <v>-362617</v>
      </c>
      <c r="D36" s="4">
        <v>-406058</v>
      </c>
      <c r="E36" s="4">
        <v>-382997</v>
      </c>
      <c r="F36" s="4">
        <v>-365568</v>
      </c>
      <c r="G36" s="4">
        <v>-339603</v>
      </c>
    </row>
    <row r="37" spans="1:7" x14ac:dyDescent="0.3">
      <c r="A37" s="3" t="s">
        <v>39</v>
      </c>
      <c r="B37" s="4">
        <v>-895334</v>
      </c>
      <c r="C37" s="4">
        <v>-924337</v>
      </c>
      <c r="D37" s="4">
        <v>-950746</v>
      </c>
      <c r="E37" s="4">
        <v>-994381</v>
      </c>
      <c r="F37" s="4">
        <v>-902111</v>
      </c>
      <c r="G37" s="4">
        <v>-726317</v>
      </c>
    </row>
    <row r="38" spans="1:7" x14ac:dyDescent="0.3">
      <c r="A38" s="3" t="s">
        <v>40</v>
      </c>
      <c r="B38" s="4">
        <v>-150904</v>
      </c>
      <c r="C38" s="4">
        <v>-140457</v>
      </c>
      <c r="D38" s="4">
        <v>-128263</v>
      </c>
      <c r="E38" s="4">
        <v>-114156</v>
      </c>
      <c r="F38" s="4">
        <v>-102706</v>
      </c>
      <c r="G38" s="4">
        <v>-92962</v>
      </c>
    </row>
    <row r="39" spans="1:7" x14ac:dyDescent="0.3">
      <c r="A39" s="3" t="s">
        <v>41</v>
      </c>
      <c r="B39" s="4">
        <v>-244948</v>
      </c>
      <c r="C39" s="4">
        <v>-224705</v>
      </c>
      <c r="D39" s="4">
        <v>-208541</v>
      </c>
      <c r="E39" s="4">
        <v>-212283</v>
      </c>
      <c r="F39" s="4">
        <v>-182188</v>
      </c>
      <c r="G39" s="4">
        <v>-187856</v>
      </c>
    </row>
    <row r="40" spans="1:7" x14ac:dyDescent="0.3">
      <c r="A40" s="3" t="s">
        <v>42</v>
      </c>
      <c r="B40" s="4">
        <v>-1325074</v>
      </c>
      <c r="C40" s="4">
        <v>-1250600</v>
      </c>
      <c r="D40" s="4">
        <v>-1190776</v>
      </c>
      <c r="E40" s="4">
        <v>-1113002</v>
      </c>
      <c r="F40" s="4">
        <v>-1043134</v>
      </c>
      <c r="G40" s="4">
        <v>-1057770</v>
      </c>
    </row>
    <row r="41" spans="1:7" x14ac:dyDescent="0.3">
      <c r="A41" s="3" t="s">
        <v>43</v>
      </c>
      <c r="B41" s="4">
        <v>-1100358</v>
      </c>
      <c r="C41" s="4">
        <v>-1021078</v>
      </c>
      <c r="D41" s="4">
        <v>-1006460</v>
      </c>
      <c r="E41" s="4">
        <v>-955508</v>
      </c>
      <c r="F41" s="4">
        <v>-911272</v>
      </c>
      <c r="G41" s="4">
        <v>-837474</v>
      </c>
    </row>
    <row r="42" spans="1:7" x14ac:dyDescent="0.3">
      <c r="A42" s="3" t="s">
        <v>44</v>
      </c>
      <c r="B42" s="4">
        <v>-286014</v>
      </c>
      <c r="C42" s="4">
        <v>-240614</v>
      </c>
      <c r="D42" s="4">
        <v>-195916</v>
      </c>
      <c r="E42" s="4">
        <v>-149820</v>
      </c>
      <c r="F42" s="4">
        <v>-144070</v>
      </c>
      <c r="G42" s="4">
        <v>-133854</v>
      </c>
    </row>
    <row r="43" spans="1:7" x14ac:dyDescent="0.3">
      <c r="A43" s="3" t="s">
        <v>45</v>
      </c>
      <c r="B43" s="4">
        <v>-997136</v>
      </c>
      <c r="C43" s="4">
        <v>-1015046</v>
      </c>
      <c r="D43" s="4">
        <v>-938195</v>
      </c>
      <c r="E43" s="4">
        <v>-853101</v>
      </c>
      <c r="F43" s="4">
        <v>-859150</v>
      </c>
      <c r="G43" s="4">
        <v>-771391</v>
      </c>
    </row>
    <row r="44" spans="1:7" x14ac:dyDescent="0.3">
      <c r="A44" s="3" t="s">
        <v>46</v>
      </c>
      <c r="B44" s="4">
        <v>-880815</v>
      </c>
      <c r="C44" s="4">
        <v>-752497</v>
      </c>
      <c r="D44" s="4">
        <v>-665339</v>
      </c>
      <c r="E44" s="4">
        <v>-585564</v>
      </c>
      <c r="F44" s="4">
        <v>-543319</v>
      </c>
      <c r="G44" s="4">
        <v>-495635</v>
      </c>
    </row>
    <row r="45" spans="1:7" x14ac:dyDescent="0.3">
      <c r="A45" s="3" t="s">
        <v>47</v>
      </c>
      <c r="B45" s="4">
        <v>-529271</v>
      </c>
      <c r="C45" s="4">
        <v>-530322</v>
      </c>
      <c r="D45" s="4">
        <v>-529019</v>
      </c>
      <c r="E45" s="4">
        <v>-550355</v>
      </c>
      <c r="F45" s="4">
        <v>-474399</v>
      </c>
      <c r="G45" s="4">
        <v>-683937</v>
      </c>
    </row>
    <row r="46" spans="1:7" x14ac:dyDescent="0.3">
      <c r="A46" s="3" t="s">
        <v>48</v>
      </c>
      <c r="B46" s="4">
        <v>-319010</v>
      </c>
      <c r="C46" s="4">
        <v>-342062</v>
      </c>
      <c r="D46" s="4">
        <v>-319093</v>
      </c>
      <c r="E46" s="4">
        <v>-295553</v>
      </c>
      <c r="F46" s="4">
        <v>-267418</v>
      </c>
      <c r="G46" s="4">
        <v>-247053</v>
      </c>
    </row>
    <row r="47" spans="1:7" x14ac:dyDescent="0.3">
      <c r="A47" s="3" t="s">
        <v>49</v>
      </c>
      <c r="B47" s="4">
        <v>-842240</v>
      </c>
      <c r="C47" s="4">
        <v>-766899</v>
      </c>
      <c r="D47" s="4">
        <v>-790558</v>
      </c>
      <c r="E47" s="4">
        <v>-785966</v>
      </c>
      <c r="F47" s="4">
        <v>-639060</v>
      </c>
      <c r="G47" s="4">
        <v>-584068</v>
      </c>
    </row>
    <row r="48" spans="1:7" x14ac:dyDescent="0.3">
      <c r="A48" s="3" t="s">
        <v>50</v>
      </c>
      <c r="B48" s="4">
        <v>-488593</v>
      </c>
      <c r="C48" s="4">
        <v>-448855</v>
      </c>
      <c r="D48" s="4">
        <v>-421313</v>
      </c>
      <c r="E48" s="4">
        <v>-397869</v>
      </c>
      <c r="F48" s="4">
        <v>-359473</v>
      </c>
      <c r="G48" s="4">
        <v>-324617</v>
      </c>
    </row>
    <row r="49" spans="1:7" x14ac:dyDescent="0.3">
      <c r="A49" s="3" t="s">
        <v>51</v>
      </c>
      <c r="B49" s="4">
        <v>-186234</v>
      </c>
      <c r="C49" s="4">
        <v>-169701</v>
      </c>
      <c r="D49" s="4">
        <v>-158851</v>
      </c>
      <c r="E49" s="4">
        <v>-153288</v>
      </c>
      <c r="F49" s="4">
        <v>-151539</v>
      </c>
      <c r="G49" s="4">
        <v>-148163</v>
      </c>
    </row>
    <row r="50" spans="1:7" x14ac:dyDescent="0.3">
      <c r="A50" s="3" t="s">
        <v>52</v>
      </c>
      <c r="B50" s="4">
        <v>-679964</v>
      </c>
      <c r="C50" s="4">
        <v>-663366</v>
      </c>
      <c r="D50" s="4">
        <v>-678938</v>
      </c>
      <c r="E50" s="4">
        <v>-667443</v>
      </c>
      <c r="F50" s="4">
        <v>-636857</v>
      </c>
      <c r="G50" s="4">
        <v>-558181</v>
      </c>
    </row>
    <row r="51" spans="1:7" x14ac:dyDescent="0.3">
      <c r="A51" s="3" t="s">
        <v>53</v>
      </c>
      <c r="B51" s="4">
        <v>-617467</v>
      </c>
      <c r="C51" s="4">
        <v>-566379</v>
      </c>
      <c r="D51" s="4">
        <v>-546529</v>
      </c>
      <c r="E51" s="4">
        <v>-489156</v>
      </c>
      <c r="F51" s="4">
        <v>-432098</v>
      </c>
      <c r="G51" s="4">
        <v>-395066</v>
      </c>
    </row>
    <row r="52" spans="1:7" x14ac:dyDescent="0.3">
      <c r="A52" s="3" t="s">
        <v>54</v>
      </c>
      <c r="B52" s="4">
        <v>-444585</v>
      </c>
      <c r="C52" s="4">
        <v>-426075</v>
      </c>
      <c r="D52" s="4">
        <v>-424966</v>
      </c>
      <c r="E52" s="4">
        <v>-424966</v>
      </c>
      <c r="F52" s="4">
        <v>-387146</v>
      </c>
      <c r="G52" s="4">
        <v>-379544</v>
      </c>
    </row>
    <row r="53" spans="1:7" x14ac:dyDescent="0.3">
      <c r="A53" s="3" t="s">
        <v>55</v>
      </c>
      <c r="B53" s="4">
        <v>-364085</v>
      </c>
      <c r="C53" s="4">
        <v>-359811</v>
      </c>
      <c r="D53" s="4">
        <v>-389833</v>
      </c>
      <c r="E53" s="4">
        <v>-370843</v>
      </c>
      <c r="F53" s="4">
        <v>-363289</v>
      </c>
      <c r="G53" s="4">
        <v>-332403</v>
      </c>
    </row>
    <row r="54" spans="1:7" x14ac:dyDescent="0.3">
      <c r="A54" s="3" t="s">
        <v>56</v>
      </c>
      <c r="B54" s="4">
        <v>-142127</v>
      </c>
      <c r="C54" s="4">
        <v>-128131</v>
      </c>
      <c r="D54" s="4">
        <v>-116062</v>
      </c>
      <c r="E54" s="4">
        <v>-105817</v>
      </c>
      <c r="F54" s="4">
        <v>-98408</v>
      </c>
      <c r="G54" s="4">
        <v>-83556</v>
      </c>
    </row>
    <row r="55" spans="1:7" x14ac:dyDescent="0.3">
      <c r="A55" s="3" t="s">
        <v>57</v>
      </c>
      <c r="B55" s="4">
        <v>-327474</v>
      </c>
      <c r="C55" s="4">
        <v>-346008</v>
      </c>
      <c r="D55" s="4">
        <v>-323671</v>
      </c>
      <c r="E55" s="4">
        <v>-425906</v>
      </c>
      <c r="F55" s="4">
        <v>-382214</v>
      </c>
      <c r="G55" s="4">
        <v>-363901</v>
      </c>
    </row>
    <row r="56" spans="1:7" x14ac:dyDescent="0.3">
      <c r="A56" s="3" t="s">
        <v>58</v>
      </c>
      <c r="B56" s="4">
        <v>-64304</v>
      </c>
      <c r="C56" s="4">
        <v>-54043</v>
      </c>
      <c r="D56" s="4">
        <v>-43727</v>
      </c>
      <c r="E56" s="4">
        <v>-33606</v>
      </c>
      <c r="F56" s="4">
        <v>-23535</v>
      </c>
      <c r="G56" s="4">
        <v>-13998</v>
      </c>
    </row>
    <row r="57" spans="1:7" x14ac:dyDescent="0.3">
      <c r="A57" s="3" t="s">
        <v>59</v>
      </c>
      <c r="B57" s="4">
        <v>-1680</v>
      </c>
      <c r="C57" s="4">
        <v>-1570</v>
      </c>
      <c r="D57" s="4">
        <v>-1509</v>
      </c>
      <c r="E57" s="4">
        <v>-1509</v>
      </c>
      <c r="F57" s="4">
        <v>-1430</v>
      </c>
      <c r="G57" s="4">
        <v>-1333</v>
      </c>
    </row>
    <row r="58" spans="1:7" x14ac:dyDescent="0.3">
      <c r="A58" s="3" t="s">
        <v>60</v>
      </c>
      <c r="B58" s="4">
        <v>-929264</v>
      </c>
      <c r="C58" s="4">
        <v>-983134</v>
      </c>
      <c r="D58" s="4">
        <v>-989953</v>
      </c>
      <c r="E58" s="4">
        <v>-964158</v>
      </c>
      <c r="F58" s="4">
        <v>-925750</v>
      </c>
      <c r="G58" s="4">
        <v>-502066</v>
      </c>
    </row>
    <row r="59" spans="1:7" x14ac:dyDescent="0.3">
      <c r="A59" s="3" t="s">
        <v>61</v>
      </c>
      <c r="B59" s="4">
        <v>-1095252</v>
      </c>
      <c r="C59" s="4">
        <v>-1153466</v>
      </c>
      <c r="D59" s="4">
        <v>-1136215</v>
      </c>
      <c r="E59" s="4">
        <v>-1066017</v>
      </c>
      <c r="F59" s="4">
        <v>-1057460</v>
      </c>
      <c r="G59" s="4">
        <v>-969544</v>
      </c>
    </row>
    <row r="60" spans="1:7" x14ac:dyDescent="0.3">
      <c r="A60" s="3" t="s">
        <v>62</v>
      </c>
      <c r="B60" s="4">
        <v>-274354</v>
      </c>
      <c r="C60" s="4">
        <v>-303640</v>
      </c>
      <c r="D60" s="4">
        <v>-298359</v>
      </c>
      <c r="E60" s="4">
        <v>-301382</v>
      </c>
      <c r="F60" s="4">
        <v>-293992</v>
      </c>
      <c r="G60" s="4">
        <v>-293461</v>
      </c>
    </row>
    <row r="61" spans="1:7" x14ac:dyDescent="0.3">
      <c r="A61" s="3" t="s">
        <v>63</v>
      </c>
      <c r="B61" s="4">
        <v>-216</v>
      </c>
      <c r="C61" s="4">
        <v>-161</v>
      </c>
      <c r="D61" s="4">
        <v>-574</v>
      </c>
      <c r="E61" s="4">
        <v>-625</v>
      </c>
      <c r="F61" s="4">
        <v>-517</v>
      </c>
      <c r="G61" s="4">
        <v>-409</v>
      </c>
    </row>
    <row r="62" spans="1:7" x14ac:dyDescent="0.3">
      <c r="A62" s="3" t="s">
        <v>64</v>
      </c>
      <c r="B62" s="4">
        <v>-1130639</v>
      </c>
      <c r="C62" s="4">
        <v>-1103189</v>
      </c>
      <c r="D62" s="4">
        <v>-1199139</v>
      </c>
      <c r="E62" s="4">
        <v>-1177779</v>
      </c>
      <c r="F62" s="4">
        <v>-1196862</v>
      </c>
      <c r="G62" s="4">
        <v>-1354278</v>
      </c>
    </row>
    <row r="63" spans="1:7" x14ac:dyDescent="0.3">
      <c r="A63" s="3" t="s">
        <v>65</v>
      </c>
      <c r="B63" s="4">
        <v>-63138</v>
      </c>
      <c r="C63" s="4">
        <v>-66523</v>
      </c>
      <c r="D63" s="4">
        <v>-68272</v>
      </c>
      <c r="E63" s="4">
        <v>-73121</v>
      </c>
      <c r="F63" s="4">
        <v>-69487</v>
      </c>
      <c r="G63" s="4">
        <v>-65807</v>
      </c>
    </row>
    <row r="64" spans="1:7" x14ac:dyDescent="0.3">
      <c r="A64" s="3" t="s">
        <v>66</v>
      </c>
      <c r="B64" s="4">
        <v>-1041973</v>
      </c>
      <c r="C64" s="4">
        <v>-1101516</v>
      </c>
      <c r="D64" s="4">
        <v>-1036992</v>
      </c>
      <c r="E64" s="4">
        <v>-972432</v>
      </c>
      <c r="F64" s="4">
        <v>-941565</v>
      </c>
      <c r="G64" s="4">
        <v>-872891</v>
      </c>
    </row>
    <row r="65" spans="1:7" x14ac:dyDescent="0.3">
      <c r="A65" s="3" t="s">
        <v>67</v>
      </c>
      <c r="B65" s="4">
        <v>-591042</v>
      </c>
      <c r="C65" s="4">
        <v>-593263</v>
      </c>
      <c r="D65" s="4">
        <v>-544186</v>
      </c>
      <c r="E65" s="4">
        <v>-544186</v>
      </c>
      <c r="F65" s="4">
        <v>-467293</v>
      </c>
      <c r="G65" s="4">
        <v>-446794</v>
      </c>
    </row>
    <row r="66" spans="1:7" x14ac:dyDescent="0.3">
      <c r="A66" s="3" t="s">
        <v>68</v>
      </c>
      <c r="B66" s="4">
        <v>-1045266</v>
      </c>
      <c r="C66" s="4">
        <v>-1082935</v>
      </c>
      <c r="D66" s="4">
        <v>-1023211</v>
      </c>
      <c r="E66" s="4">
        <v>-932120</v>
      </c>
      <c r="F66" s="4">
        <v>-875182</v>
      </c>
      <c r="G66" s="4">
        <v>-955449</v>
      </c>
    </row>
    <row r="67" spans="1:7" x14ac:dyDescent="0.3">
      <c r="A67" s="3" t="s">
        <v>69</v>
      </c>
      <c r="B67" s="4">
        <v>-754932</v>
      </c>
      <c r="C67" s="4">
        <v>-756432</v>
      </c>
      <c r="D67" s="4">
        <v>-948995</v>
      </c>
      <c r="E67" s="4">
        <v>-892822</v>
      </c>
      <c r="F67" s="4">
        <v>-847082</v>
      </c>
      <c r="G67" s="4">
        <v>-789932</v>
      </c>
    </row>
    <row r="68" spans="1:7" x14ac:dyDescent="0.3">
      <c r="A68" s="3" t="s">
        <v>70</v>
      </c>
      <c r="B68" s="4">
        <v>-306938</v>
      </c>
      <c r="C68" s="4">
        <v>-306453</v>
      </c>
      <c r="D68" s="4">
        <v>-310247</v>
      </c>
      <c r="E68" s="4">
        <v>-298654</v>
      </c>
      <c r="F68" s="4">
        <v>-287239</v>
      </c>
      <c r="G68" s="4">
        <v>-271801</v>
      </c>
    </row>
    <row r="69" spans="1:7" x14ac:dyDescent="0.3">
      <c r="A69" s="3" t="s">
        <v>71</v>
      </c>
      <c r="B69" s="4">
        <v>-425285</v>
      </c>
      <c r="C69" s="4">
        <v>-442265</v>
      </c>
      <c r="D69" s="4">
        <v>-464290</v>
      </c>
      <c r="E69" s="4">
        <v>-448204</v>
      </c>
      <c r="F69" s="4">
        <v>-439183</v>
      </c>
      <c r="G69" s="4">
        <v>-414816</v>
      </c>
    </row>
    <row r="70" spans="1:7" x14ac:dyDescent="0.3">
      <c r="A70" s="3" t="s">
        <v>72</v>
      </c>
      <c r="B70" s="4">
        <v>-423637</v>
      </c>
      <c r="C70" s="4">
        <v>-406376</v>
      </c>
      <c r="D70" s="4">
        <v>-420521</v>
      </c>
      <c r="E70" s="4">
        <v>-407025</v>
      </c>
      <c r="F70" s="4">
        <v>-392831</v>
      </c>
      <c r="G70" s="4">
        <v>-372967</v>
      </c>
    </row>
    <row r="71" spans="1:7" x14ac:dyDescent="0.3">
      <c r="A71" s="3" t="s">
        <v>73</v>
      </c>
      <c r="B71" s="4">
        <v>-750006</v>
      </c>
      <c r="C71" s="4">
        <v>-704126</v>
      </c>
      <c r="D71" s="4">
        <v>-711735</v>
      </c>
      <c r="E71" s="4">
        <v>-738513</v>
      </c>
      <c r="F71" s="4">
        <v>-683859</v>
      </c>
      <c r="G71" s="4">
        <v>-630375</v>
      </c>
    </row>
    <row r="72" spans="1:7" x14ac:dyDescent="0.3">
      <c r="A72" s="3" t="s">
        <v>74</v>
      </c>
      <c r="B72" s="4">
        <v>-613752</v>
      </c>
      <c r="C72" s="4">
        <v>-618577</v>
      </c>
      <c r="D72" s="4">
        <v>-611171</v>
      </c>
      <c r="E72" s="4">
        <v>-596902</v>
      </c>
      <c r="F72" s="4">
        <v>-577779</v>
      </c>
      <c r="G72" s="4">
        <v>-559455</v>
      </c>
    </row>
    <row r="73" spans="1:7" x14ac:dyDescent="0.3">
      <c r="A73" s="3" t="s">
        <v>75</v>
      </c>
      <c r="B73" s="4">
        <v>-397290</v>
      </c>
      <c r="C73" s="4">
        <v>-382300</v>
      </c>
      <c r="D73" s="4">
        <v>-333384</v>
      </c>
      <c r="E73" s="4">
        <v>-302103</v>
      </c>
      <c r="F73" s="4">
        <v>-285333</v>
      </c>
      <c r="G73" s="4">
        <v>-254223</v>
      </c>
    </row>
    <row r="74" spans="1:7" x14ac:dyDescent="0.3">
      <c r="A74" s="3" t="s">
        <v>76</v>
      </c>
      <c r="B74" s="4">
        <v>-488722</v>
      </c>
      <c r="C74" s="4">
        <v>-438042</v>
      </c>
      <c r="D74" s="4">
        <v>-421131</v>
      </c>
      <c r="E74" s="4">
        <v>-397322</v>
      </c>
      <c r="F74" s="4">
        <v>-359567</v>
      </c>
      <c r="G74" s="4">
        <v>-322538</v>
      </c>
    </row>
    <row r="75" spans="1:7" x14ac:dyDescent="0.3">
      <c r="A75" s="3" t="s">
        <v>77</v>
      </c>
      <c r="B75" s="4">
        <v>-1055896</v>
      </c>
      <c r="C75" s="4">
        <v>-1049376</v>
      </c>
      <c r="D75" s="4">
        <v>-1007274</v>
      </c>
      <c r="E75" s="4">
        <v>-948333</v>
      </c>
      <c r="F75" s="4">
        <v>-880224</v>
      </c>
      <c r="G75" s="4">
        <v>-771671</v>
      </c>
    </row>
    <row r="76" spans="1:7" x14ac:dyDescent="0.3">
      <c r="A76" s="3" t="s">
        <v>78</v>
      </c>
      <c r="B76" s="4">
        <v>-380297</v>
      </c>
      <c r="C76" s="4">
        <v>-307372</v>
      </c>
      <c r="D76" s="4">
        <v>-233078</v>
      </c>
      <c r="E76" s="4">
        <v>-205066</v>
      </c>
      <c r="F76" s="4">
        <v>-127802</v>
      </c>
      <c r="G76" s="4">
        <v>-97075</v>
      </c>
    </row>
    <row r="77" spans="1:7" x14ac:dyDescent="0.3">
      <c r="A77" s="3" t="s">
        <v>79</v>
      </c>
      <c r="B77" s="4">
        <v>-285420</v>
      </c>
      <c r="C77" s="4">
        <v>-281563</v>
      </c>
      <c r="D77" s="4">
        <v>-303419</v>
      </c>
      <c r="E77" s="4">
        <v>-312946</v>
      </c>
      <c r="F77" s="4">
        <v>-303400</v>
      </c>
      <c r="G77" s="4">
        <v>-308146</v>
      </c>
    </row>
    <row r="78" spans="1:7" x14ac:dyDescent="0.3">
      <c r="A78" s="3" t="s">
        <v>80</v>
      </c>
      <c r="B78" s="4">
        <v>-918912</v>
      </c>
      <c r="C78" s="4">
        <v>-923612</v>
      </c>
      <c r="D78" s="4">
        <v>-932076</v>
      </c>
      <c r="E78" s="4">
        <v>-923774</v>
      </c>
      <c r="F78" s="4">
        <v>-963967</v>
      </c>
      <c r="G78" s="4">
        <v>-1199923</v>
      </c>
    </row>
    <row r="79" spans="1:7" x14ac:dyDescent="0.3">
      <c r="A79" s="3" t="s">
        <v>81</v>
      </c>
      <c r="B79" s="4">
        <v>-392504</v>
      </c>
      <c r="C79" s="4">
        <v>-399592</v>
      </c>
      <c r="D79" s="4">
        <v>-399146</v>
      </c>
      <c r="E79" s="4">
        <v>-387871</v>
      </c>
      <c r="F79" s="4">
        <v>-370554</v>
      </c>
      <c r="G79" s="4">
        <v>-351018</v>
      </c>
    </row>
    <row r="80" spans="1:7" x14ac:dyDescent="0.3">
      <c r="A80" s="3" t="s">
        <v>82</v>
      </c>
      <c r="B80" s="4">
        <v>-341044</v>
      </c>
      <c r="C80" s="4">
        <v>-531181</v>
      </c>
      <c r="D80" s="4">
        <v>-551684</v>
      </c>
      <c r="E80" s="4">
        <v>-565639</v>
      </c>
      <c r="F80" s="4">
        <v>-524354</v>
      </c>
      <c r="G80" s="4">
        <v>-475784</v>
      </c>
    </row>
    <row r="81" spans="1:7" x14ac:dyDescent="0.3">
      <c r="A81" s="3" t="s">
        <v>83</v>
      </c>
      <c r="B81" s="4">
        <v>-399129</v>
      </c>
      <c r="C81" s="4">
        <v>-392334</v>
      </c>
      <c r="D81" s="4">
        <v>-427637</v>
      </c>
      <c r="E81" s="4">
        <v>-443169</v>
      </c>
      <c r="F81" s="4">
        <v>-410485</v>
      </c>
      <c r="G81" s="4">
        <v>-380686</v>
      </c>
    </row>
    <row r="82" spans="1:7" x14ac:dyDescent="0.3">
      <c r="A82" s="3" t="s">
        <v>84</v>
      </c>
      <c r="B82" s="4">
        <v>-547410</v>
      </c>
      <c r="C82" s="4">
        <v>-569237</v>
      </c>
      <c r="D82" s="4">
        <v>-548521</v>
      </c>
      <c r="E82" s="4">
        <v>-553699</v>
      </c>
      <c r="F82" s="4">
        <v>-512211</v>
      </c>
      <c r="G82" s="4">
        <v>-467151</v>
      </c>
    </row>
    <row r="83" spans="1:7" x14ac:dyDescent="0.3">
      <c r="A83" s="3" t="s">
        <v>85</v>
      </c>
      <c r="B83" s="4">
        <v>-2874080</v>
      </c>
      <c r="C83" s="4">
        <v>-3588571</v>
      </c>
      <c r="D83" s="4">
        <v>-3607528</v>
      </c>
      <c r="E83" s="4">
        <v>-3704165</v>
      </c>
      <c r="F83" s="4">
        <v>-3873179</v>
      </c>
      <c r="G83" s="4">
        <v>-3719396</v>
      </c>
    </row>
    <row r="84" spans="1:7" x14ac:dyDescent="0.3">
      <c r="A84" s="3" t="s">
        <v>86</v>
      </c>
      <c r="B84" s="4">
        <v>-414317</v>
      </c>
      <c r="C84" s="4">
        <v>-405887</v>
      </c>
      <c r="D84" s="4">
        <v>-412716</v>
      </c>
      <c r="E84" s="4">
        <v>-372464</v>
      </c>
      <c r="F84" s="4">
        <v>-334551</v>
      </c>
      <c r="G84" s="4">
        <v>-288029</v>
      </c>
    </row>
    <row r="85" spans="1:7" x14ac:dyDescent="0.3">
      <c r="A85" s="3" t="s">
        <v>87</v>
      </c>
      <c r="B85" s="4">
        <v>-670103</v>
      </c>
      <c r="C85" s="4">
        <v>-654400</v>
      </c>
      <c r="D85" s="4">
        <v>-730571</v>
      </c>
      <c r="E85" s="4">
        <v>-740753</v>
      </c>
      <c r="F85" s="4">
        <v>-732885</v>
      </c>
      <c r="G85" s="4">
        <v>-700693</v>
      </c>
    </row>
    <row r="86" spans="1:7" x14ac:dyDescent="0.3">
      <c r="A86" s="3" t="s">
        <v>88</v>
      </c>
      <c r="B86" s="4">
        <v>-540203</v>
      </c>
      <c r="C86" s="4">
        <v>-494916</v>
      </c>
      <c r="D86" s="4">
        <v>-478827</v>
      </c>
      <c r="E86" s="4">
        <v>-446873</v>
      </c>
      <c r="F86" s="4">
        <v>-401242</v>
      </c>
      <c r="G86" s="4">
        <v>-354240</v>
      </c>
    </row>
    <row r="87" spans="1:7" x14ac:dyDescent="0.3">
      <c r="A87" s="3" t="s">
        <v>89</v>
      </c>
      <c r="B87" s="4">
        <v>-207187</v>
      </c>
      <c r="C87" s="4">
        <v>-216276</v>
      </c>
      <c r="D87" s="4">
        <v>-245365</v>
      </c>
      <c r="E87" s="4">
        <v>-252870</v>
      </c>
      <c r="F87" s="4">
        <v>-224481</v>
      </c>
      <c r="G87" s="4">
        <v>-182881</v>
      </c>
    </row>
    <row r="88" spans="1:7" x14ac:dyDescent="0.3">
      <c r="A88" s="3" t="s">
        <v>90</v>
      </c>
      <c r="B88" s="4">
        <v>-631862</v>
      </c>
      <c r="C88" s="4">
        <v>-629781</v>
      </c>
      <c r="D88" s="4">
        <v>-705502</v>
      </c>
      <c r="E88" s="4">
        <v>-707901</v>
      </c>
      <c r="F88" s="4">
        <v>-698113</v>
      </c>
      <c r="G88" s="4">
        <v>-677878</v>
      </c>
    </row>
    <row r="89" spans="1:7" x14ac:dyDescent="0.3">
      <c r="A89" s="3" t="s">
        <v>91</v>
      </c>
      <c r="B89" s="4">
        <v>-465094</v>
      </c>
      <c r="C89" s="4">
        <v>-448469</v>
      </c>
      <c r="D89" s="4">
        <v>-418615</v>
      </c>
      <c r="E89" s="4">
        <v>-387045</v>
      </c>
      <c r="F89" s="4">
        <v>-350159</v>
      </c>
      <c r="G89" s="4">
        <v>-275764</v>
      </c>
    </row>
    <row r="90" spans="1:7" x14ac:dyDescent="0.3">
      <c r="A90" s="3" t="s">
        <v>92</v>
      </c>
      <c r="B90" s="4">
        <v>-215525</v>
      </c>
      <c r="C90" s="4">
        <v>-212740</v>
      </c>
      <c r="D90" s="4">
        <v>-214490</v>
      </c>
      <c r="E90" s="4">
        <v>-222133</v>
      </c>
      <c r="F90" s="4">
        <v>-211478</v>
      </c>
      <c r="G90" s="4">
        <v>-195636</v>
      </c>
    </row>
    <row r="91" spans="1:7" x14ac:dyDescent="0.3">
      <c r="A91" s="3" t="s">
        <v>93</v>
      </c>
      <c r="B91" s="4">
        <v>-783131</v>
      </c>
      <c r="C91" s="4">
        <v>-740962</v>
      </c>
      <c r="D91" s="4">
        <v>-737780</v>
      </c>
      <c r="E91" s="4">
        <v>-702818</v>
      </c>
      <c r="F91" s="4">
        <v>-631065</v>
      </c>
      <c r="G91" s="4">
        <v>-563207</v>
      </c>
    </row>
    <row r="92" spans="1:7" x14ac:dyDescent="0.3">
      <c r="A92" s="3" t="s">
        <v>94</v>
      </c>
      <c r="B92" s="4">
        <v>-523144</v>
      </c>
      <c r="C92" s="4">
        <v>-543530</v>
      </c>
      <c r="D92" s="4">
        <v>-535331</v>
      </c>
      <c r="E92" s="4">
        <v>-494539</v>
      </c>
      <c r="F92" s="4">
        <v>-459912</v>
      </c>
      <c r="G92" s="4">
        <v>-433360</v>
      </c>
    </row>
    <row r="93" spans="1:7" x14ac:dyDescent="0.3">
      <c r="A93" s="3" t="s">
        <v>95</v>
      </c>
      <c r="B93" s="4">
        <v>-1021875</v>
      </c>
      <c r="C93" s="4">
        <v>-987650</v>
      </c>
      <c r="D93" s="4">
        <v>-849049</v>
      </c>
      <c r="E93" s="4">
        <v>-738238</v>
      </c>
      <c r="F93" s="4">
        <v>-2163255</v>
      </c>
      <c r="G93" s="4">
        <v>-1941859</v>
      </c>
    </row>
    <row r="94" spans="1:7" x14ac:dyDescent="0.3">
      <c r="A94" s="3" t="s">
        <v>96</v>
      </c>
      <c r="B94" s="4">
        <v>-1100469</v>
      </c>
      <c r="C94" s="4">
        <v>-1080272</v>
      </c>
      <c r="D94" s="4">
        <v>-1084520</v>
      </c>
      <c r="E94" s="4">
        <v>-1084520</v>
      </c>
      <c r="F94" s="4">
        <v>-1093097</v>
      </c>
      <c r="G94" s="4">
        <v>-1021108</v>
      </c>
    </row>
    <row r="95" spans="1:7" x14ac:dyDescent="0.3">
      <c r="A95" s="3" t="s">
        <v>97</v>
      </c>
      <c r="B95" s="4">
        <v>-615495</v>
      </c>
      <c r="C95" s="4">
        <v>-640274</v>
      </c>
      <c r="D95" s="4">
        <v>-631938</v>
      </c>
      <c r="E95" s="4">
        <v>-616889</v>
      </c>
      <c r="F95" s="4">
        <v>-509968</v>
      </c>
      <c r="G95" s="4">
        <v>-505849</v>
      </c>
    </row>
    <row r="96" spans="1:7" x14ac:dyDescent="0.3">
      <c r="A96" s="3" t="s">
        <v>98</v>
      </c>
      <c r="B96" s="4">
        <v>-106845</v>
      </c>
      <c r="C96" s="4">
        <v>-98533</v>
      </c>
      <c r="D96" s="4">
        <v>-96263</v>
      </c>
      <c r="E96" s="4">
        <v>-89662</v>
      </c>
      <c r="F96" s="4">
        <v>-80162</v>
      </c>
      <c r="G96" s="4">
        <v>-72377</v>
      </c>
    </row>
    <row r="97" spans="1:7" x14ac:dyDescent="0.3">
      <c r="A97" s="3" t="s">
        <v>99</v>
      </c>
      <c r="B97" s="4">
        <v>-618411</v>
      </c>
      <c r="C97" s="4">
        <v>-592624</v>
      </c>
      <c r="D97" s="4">
        <v>-520630</v>
      </c>
      <c r="E97" s="4">
        <v>-496007</v>
      </c>
      <c r="F97" s="4">
        <v>-521196</v>
      </c>
      <c r="G97" s="4">
        <v>-479486</v>
      </c>
    </row>
    <row r="98" spans="1:7" x14ac:dyDescent="0.3">
      <c r="A98" s="3" t="s">
        <v>100</v>
      </c>
      <c r="B98" s="4">
        <v>-259413</v>
      </c>
      <c r="C98" s="4">
        <v>-281646</v>
      </c>
      <c r="D98" s="4">
        <v>-285032</v>
      </c>
      <c r="E98" s="4">
        <v>-296580</v>
      </c>
      <c r="F98" s="4">
        <v>-284113</v>
      </c>
      <c r="G98" s="4">
        <v>-283283</v>
      </c>
    </row>
    <row r="99" spans="1:7" x14ac:dyDescent="0.3">
      <c r="A99" s="3" t="s">
        <v>101</v>
      </c>
      <c r="B99" s="4">
        <v>-296985</v>
      </c>
      <c r="C99" s="4">
        <v>-281097</v>
      </c>
      <c r="D99" s="4">
        <v>-265420</v>
      </c>
      <c r="E99" s="4">
        <v>-265187</v>
      </c>
      <c r="F99" s="4">
        <v>-280192</v>
      </c>
      <c r="G99" s="4">
        <v>-265957</v>
      </c>
    </row>
    <row r="100" spans="1:7" x14ac:dyDescent="0.3">
      <c r="A100" s="3" t="s">
        <v>102</v>
      </c>
      <c r="B100" s="4">
        <v>-357434</v>
      </c>
      <c r="C100" s="4">
        <v>-366805</v>
      </c>
      <c r="D100" s="4">
        <v>-396959</v>
      </c>
      <c r="E100" s="4">
        <v>-924547</v>
      </c>
      <c r="F100" s="4">
        <v>-852706</v>
      </c>
      <c r="G100" s="4">
        <v>-701305</v>
      </c>
    </row>
    <row r="101" spans="1:7" x14ac:dyDescent="0.3">
      <c r="A101" s="3" t="s">
        <v>103</v>
      </c>
      <c r="B101" s="4">
        <v>-550497</v>
      </c>
      <c r="C101" s="4">
        <v>-545772</v>
      </c>
      <c r="D101" s="4">
        <v>-526317</v>
      </c>
      <c r="E101" s="4">
        <v>-506709</v>
      </c>
      <c r="F101" s="4">
        <v>-472624</v>
      </c>
      <c r="G101" s="4">
        <v>-443970</v>
      </c>
    </row>
    <row r="102" spans="1:7" x14ac:dyDescent="0.3">
      <c r="A102" s="3" t="s">
        <v>104</v>
      </c>
      <c r="B102" s="4">
        <v>-1604219</v>
      </c>
      <c r="C102" s="4">
        <v>-1910831</v>
      </c>
      <c r="D102" s="4">
        <v>-1969333</v>
      </c>
      <c r="E102" s="4">
        <v>-2011261</v>
      </c>
      <c r="F102" s="4">
        <v>-1885006</v>
      </c>
      <c r="G102" s="4">
        <v>-1943364</v>
      </c>
    </row>
    <row r="104" spans="1:7" ht="230.4" x14ac:dyDescent="0.3">
      <c r="A104" s="5" t="s">
        <v>124</v>
      </c>
    </row>
    <row r="105" spans="1:7" ht="302.39999999999998" x14ac:dyDescent="0.3">
      <c r="A105" s="5" t="s">
        <v>123</v>
      </c>
    </row>
  </sheetData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2B97D-7893-445A-B506-8BC5018028CA}">
  <dimension ref="A1:J103"/>
  <sheetViews>
    <sheetView topLeftCell="B1" workbookViewId="0"/>
  </sheetViews>
  <sheetFormatPr defaultRowHeight="14.4" x14ac:dyDescent="0.3"/>
  <cols>
    <col min="1" max="1" width="14.109375" customWidth="1"/>
    <col min="2" max="2" width="11.5546875" customWidth="1"/>
    <col min="3" max="3" width="6.21875" customWidth="1"/>
    <col min="4" max="4" width="19.109375" customWidth="1"/>
    <col min="5" max="10" width="9.109375" customWidth="1"/>
  </cols>
  <sheetData>
    <row r="1" spans="1:10" ht="17.399999999999999" x14ac:dyDescent="0.35">
      <c r="A1" s="1" t="s">
        <v>122</v>
      </c>
    </row>
    <row r="2" spans="1:10" x14ac:dyDescent="0.3">
      <c r="A2" s="2" t="s">
        <v>121</v>
      </c>
    </row>
    <row r="3" spans="1:10" x14ac:dyDescent="0.3">
      <c r="E3" s="3" t="s">
        <v>120</v>
      </c>
      <c r="F3" s="3" t="s">
        <v>119</v>
      </c>
      <c r="G3" s="3" t="s">
        <v>118</v>
      </c>
      <c r="H3" s="3" t="s">
        <v>117</v>
      </c>
      <c r="I3" s="3" t="s">
        <v>116</v>
      </c>
      <c r="J3" s="3" t="s">
        <v>115</v>
      </c>
    </row>
    <row r="4" spans="1:10" x14ac:dyDescent="0.3">
      <c r="A4" s="3" t="s">
        <v>113</v>
      </c>
      <c r="B4" s="3" t="s">
        <v>114</v>
      </c>
      <c r="C4" s="3" t="s">
        <v>113</v>
      </c>
      <c r="D4" s="3" t="s">
        <v>6</v>
      </c>
      <c r="E4" s="4">
        <v>5840045</v>
      </c>
      <c r="F4" s="4">
        <v>5873420</v>
      </c>
      <c r="G4" s="4">
        <v>5932654</v>
      </c>
      <c r="H4" s="4">
        <v>5961249</v>
      </c>
      <c r="I4" s="4">
        <v>5992734</v>
      </c>
      <c r="J4" s="4">
        <v>6025603</v>
      </c>
    </row>
    <row r="5" spans="1:10" x14ac:dyDescent="0.3">
      <c r="D5" s="3" t="s">
        <v>7</v>
      </c>
      <c r="E5" s="4">
        <v>638117</v>
      </c>
      <c r="F5" s="4">
        <v>644431</v>
      </c>
      <c r="G5" s="4">
        <v>653664</v>
      </c>
      <c r="H5" s="4">
        <v>659350</v>
      </c>
      <c r="I5" s="4">
        <v>667099</v>
      </c>
      <c r="J5" s="4">
        <v>671714</v>
      </c>
    </row>
    <row r="6" spans="1:10" x14ac:dyDescent="0.3">
      <c r="D6" s="3" t="s">
        <v>8</v>
      </c>
      <c r="E6" s="4">
        <v>103677</v>
      </c>
      <c r="F6" s="4">
        <v>103608</v>
      </c>
      <c r="G6" s="4">
        <v>104664</v>
      </c>
      <c r="H6" s="4">
        <v>104899</v>
      </c>
      <c r="I6" s="4">
        <v>105840</v>
      </c>
      <c r="J6" s="4">
        <v>106150</v>
      </c>
    </row>
    <row r="7" spans="1:10" x14ac:dyDescent="0.3">
      <c r="D7" s="3" t="s">
        <v>9</v>
      </c>
      <c r="E7" s="4">
        <v>14569</v>
      </c>
      <c r="F7" s="4">
        <v>14640</v>
      </c>
      <c r="G7" s="4">
        <v>14609</v>
      </c>
      <c r="H7" s="4">
        <v>14569</v>
      </c>
      <c r="I7" s="4">
        <v>14450</v>
      </c>
      <c r="J7" s="4">
        <v>14474</v>
      </c>
    </row>
    <row r="8" spans="1:10" x14ac:dyDescent="0.3">
      <c r="D8" s="3" t="s">
        <v>10</v>
      </c>
      <c r="E8" s="4">
        <v>42670</v>
      </c>
      <c r="F8" s="4">
        <v>42723</v>
      </c>
      <c r="G8" s="4">
        <v>43042</v>
      </c>
      <c r="H8" s="4">
        <v>43915</v>
      </c>
      <c r="I8" s="4">
        <v>44034</v>
      </c>
      <c r="J8" s="4">
        <v>44214</v>
      </c>
    </row>
    <row r="9" spans="1:10" x14ac:dyDescent="0.3">
      <c r="D9" s="3" t="s">
        <v>11</v>
      </c>
      <c r="E9" s="4">
        <v>27366</v>
      </c>
      <c r="F9" s="4">
        <v>27599</v>
      </c>
      <c r="G9" s="4">
        <v>27530</v>
      </c>
      <c r="H9" s="4">
        <v>27677</v>
      </c>
      <c r="I9" s="4">
        <v>28117</v>
      </c>
      <c r="J9" s="4">
        <v>29262</v>
      </c>
    </row>
    <row r="10" spans="1:10" x14ac:dyDescent="0.3">
      <c r="D10" s="3" t="s">
        <v>12</v>
      </c>
      <c r="E10" s="4">
        <v>49310</v>
      </c>
      <c r="F10" s="4">
        <v>49274</v>
      </c>
      <c r="G10" s="4">
        <v>50039</v>
      </c>
      <c r="H10" s="4">
        <v>51237</v>
      </c>
      <c r="I10" s="4">
        <v>52939</v>
      </c>
      <c r="J10" s="4">
        <v>53950</v>
      </c>
    </row>
    <row r="11" spans="1:10" x14ac:dyDescent="0.3">
      <c r="D11" s="3" t="s">
        <v>13</v>
      </c>
      <c r="E11" s="4">
        <v>35232</v>
      </c>
      <c r="F11" s="4">
        <v>35651</v>
      </c>
      <c r="G11" s="4">
        <v>37128</v>
      </c>
      <c r="H11" s="4">
        <v>39067</v>
      </c>
      <c r="I11" s="4">
        <v>40401</v>
      </c>
      <c r="J11" s="4">
        <v>40990</v>
      </c>
    </row>
    <row r="12" spans="1:10" x14ac:dyDescent="0.3">
      <c r="D12" s="3" t="s">
        <v>14</v>
      </c>
      <c r="E12" s="4">
        <v>74550</v>
      </c>
      <c r="F12" s="4">
        <v>74217</v>
      </c>
      <c r="G12" s="4">
        <v>74838</v>
      </c>
      <c r="H12" s="4">
        <v>75033</v>
      </c>
      <c r="I12" s="4">
        <v>75076</v>
      </c>
      <c r="J12" s="4">
        <v>75106</v>
      </c>
    </row>
    <row r="13" spans="1:10" x14ac:dyDescent="0.3">
      <c r="D13" s="3" t="s">
        <v>15</v>
      </c>
      <c r="E13" s="4">
        <v>69200</v>
      </c>
      <c r="F13" s="4">
        <v>69259</v>
      </c>
      <c r="G13" s="4">
        <v>70001</v>
      </c>
      <c r="H13" s="4">
        <v>70600</v>
      </c>
      <c r="I13" s="4">
        <v>70958</v>
      </c>
      <c r="J13" s="4">
        <v>71185</v>
      </c>
    </row>
    <row r="14" spans="1:10" x14ac:dyDescent="0.3">
      <c r="D14" s="3" t="s">
        <v>16</v>
      </c>
      <c r="E14" s="4">
        <v>23380</v>
      </c>
      <c r="F14" s="4">
        <v>23514</v>
      </c>
      <c r="G14" s="4">
        <v>23635</v>
      </c>
      <c r="H14" s="4">
        <v>23655</v>
      </c>
      <c r="I14" s="4">
        <v>24869</v>
      </c>
      <c r="J14" s="4">
        <v>25834</v>
      </c>
    </row>
    <row r="15" spans="1:10" x14ac:dyDescent="0.3">
      <c r="D15" s="3" t="s">
        <v>17</v>
      </c>
      <c r="E15" s="4">
        <v>28913</v>
      </c>
      <c r="F15" s="4">
        <v>28867</v>
      </c>
      <c r="G15" s="4">
        <v>29215</v>
      </c>
      <c r="H15" s="4">
        <v>29876</v>
      </c>
      <c r="I15" s="4">
        <v>30784</v>
      </c>
      <c r="J15" s="4">
        <v>32030</v>
      </c>
    </row>
    <row r="16" spans="1:10" x14ac:dyDescent="0.3">
      <c r="D16" s="3" t="s">
        <v>18</v>
      </c>
      <c r="E16" s="4">
        <v>53451</v>
      </c>
      <c r="F16" s="4">
        <v>53267</v>
      </c>
      <c r="G16" s="4">
        <v>53443</v>
      </c>
      <c r="H16" s="4">
        <v>53760</v>
      </c>
      <c r="I16" s="4">
        <v>53760</v>
      </c>
      <c r="J16" s="4">
        <v>54228</v>
      </c>
    </row>
    <row r="17" spans="4:10" x14ac:dyDescent="0.3">
      <c r="D17" s="3" t="s">
        <v>19</v>
      </c>
      <c r="E17" s="4">
        <v>51729</v>
      </c>
      <c r="F17" s="4">
        <v>53053</v>
      </c>
      <c r="G17" s="4">
        <v>55258</v>
      </c>
      <c r="H17" s="4">
        <v>57540</v>
      </c>
      <c r="I17" s="4">
        <v>59059</v>
      </c>
      <c r="J17" s="4">
        <v>60458</v>
      </c>
    </row>
    <row r="18" spans="4:10" x14ac:dyDescent="0.3">
      <c r="D18" s="3" t="s">
        <v>20</v>
      </c>
      <c r="E18" s="4">
        <v>23131</v>
      </c>
      <c r="F18" s="4">
        <v>23225</v>
      </c>
      <c r="G18" s="4">
        <v>23457</v>
      </c>
      <c r="H18" s="4">
        <v>23663</v>
      </c>
      <c r="I18" s="4">
        <v>24365</v>
      </c>
      <c r="J18" s="4">
        <v>24685</v>
      </c>
    </row>
    <row r="19" spans="4:10" x14ac:dyDescent="0.3">
      <c r="D19" s="3" t="s">
        <v>21</v>
      </c>
      <c r="E19" s="4">
        <v>56614</v>
      </c>
      <c r="F19" s="4">
        <v>57826</v>
      </c>
      <c r="G19" s="4">
        <v>58434</v>
      </c>
      <c r="H19" s="4">
        <v>58538</v>
      </c>
      <c r="I19" s="4">
        <v>58713</v>
      </c>
      <c r="J19" s="4">
        <v>58614</v>
      </c>
    </row>
    <row r="20" spans="4:10" x14ac:dyDescent="0.3">
      <c r="D20" s="3" t="s">
        <v>22</v>
      </c>
      <c r="E20" s="4">
        <v>41113</v>
      </c>
      <c r="F20" s="4">
        <v>41382</v>
      </c>
      <c r="G20" s="4">
        <v>42563</v>
      </c>
      <c r="H20" s="4">
        <v>44328</v>
      </c>
      <c r="I20" s="4">
        <v>44734</v>
      </c>
      <c r="J20" s="4">
        <v>45138</v>
      </c>
    </row>
    <row r="21" spans="4:10" x14ac:dyDescent="0.3">
      <c r="D21" s="3" t="s">
        <v>23</v>
      </c>
      <c r="E21" s="4">
        <v>16515</v>
      </c>
      <c r="F21" s="4">
        <v>16488</v>
      </c>
      <c r="G21" s="4">
        <v>17031</v>
      </c>
      <c r="H21" s="4">
        <v>17800</v>
      </c>
      <c r="I21" s="4">
        <v>18322</v>
      </c>
      <c r="J21" s="4">
        <v>18689</v>
      </c>
    </row>
    <row r="22" spans="4:10" x14ac:dyDescent="0.3">
      <c r="D22" s="3" t="s">
        <v>24</v>
      </c>
      <c r="E22" s="4">
        <v>25893</v>
      </c>
      <c r="F22" s="4">
        <v>25867</v>
      </c>
      <c r="G22" s="4">
        <v>26061</v>
      </c>
      <c r="H22" s="4">
        <v>25962</v>
      </c>
      <c r="I22" s="4">
        <v>26128</v>
      </c>
      <c r="J22" s="4">
        <v>26496</v>
      </c>
    </row>
    <row r="23" spans="4:10" x14ac:dyDescent="0.3">
      <c r="D23" s="3" t="s">
        <v>25</v>
      </c>
      <c r="E23" s="4">
        <v>43696</v>
      </c>
      <c r="F23" s="4">
        <v>44375</v>
      </c>
      <c r="G23" s="4">
        <v>45202</v>
      </c>
      <c r="H23" s="4">
        <v>45532</v>
      </c>
      <c r="I23" s="4">
        <v>45563</v>
      </c>
      <c r="J23" s="4">
        <v>46240</v>
      </c>
    </row>
    <row r="24" spans="4:10" x14ac:dyDescent="0.3">
      <c r="D24" s="3" t="s">
        <v>26</v>
      </c>
      <c r="E24" s="4">
        <v>40998</v>
      </c>
      <c r="F24" s="4">
        <v>41211</v>
      </c>
      <c r="G24" s="4">
        <v>41689</v>
      </c>
      <c r="H24" s="4">
        <v>42009</v>
      </c>
      <c r="I24" s="4">
        <v>42186</v>
      </c>
      <c r="J24" s="4">
        <v>42445</v>
      </c>
    </row>
    <row r="25" spans="4:10" x14ac:dyDescent="0.3">
      <c r="D25" s="3" t="s">
        <v>27</v>
      </c>
      <c r="E25" s="4">
        <v>45439</v>
      </c>
      <c r="F25" s="4">
        <v>45800</v>
      </c>
      <c r="G25" s="4">
        <v>46117</v>
      </c>
      <c r="H25" s="4">
        <v>46358</v>
      </c>
      <c r="I25" s="4">
        <v>47052</v>
      </c>
      <c r="J25" s="4">
        <v>47450</v>
      </c>
    </row>
    <row r="26" spans="4:10" x14ac:dyDescent="0.3">
      <c r="D26" s="3" t="s">
        <v>28</v>
      </c>
      <c r="E26" s="4">
        <v>41001</v>
      </c>
      <c r="F26" s="4">
        <v>41402</v>
      </c>
      <c r="G26" s="4">
        <v>42077</v>
      </c>
      <c r="H26" s="4">
        <v>42533</v>
      </c>
      <c r="I26" s="4">
        <v>42540</v>
      </c>
      <c r="J26" s="4">
        <v>42874</v>
      </c>
    </row>
    <row r="27" spans="4:10" x14ac:dyDescent="0.3">
      <c r="D27" s="3" t="s">
        <v>29</v>
      </c>
      <c r="E27" s="4">
        <v>40971</v>
      </c>
      <c r="F27" s="4">
        <v>41147</v>
      </c>
      <c r="G27" s="4">
        <v>41547</v>
      </c>
      <c r="H27" s="4">
        <v>41920</v>
      </c>
      <c r="I27" s="4">
        <v>41797</v>
      </c>
      <c r="J27" s="4">
        <v>41787</v>
      </c>
    </row>
    <row r="28" spans="4:10" x14ac:dyDescent="0.3">
      <c r="D28" s="3" t="s">
        <v>30</v>
      </c>
      <c r="E28" s="4">
        <v>31420</v>
      </c>
      <c r="F28" s="4">
        <v>31344</v>
      </c>
      <c r="G28" s="4">
        <v>31466</v>
      </c>
      <c r="H28" s="4">
        <v>31515</v>
      </c>
      <c r="I28" s="4">
        <v>31633</v>
      </c>
      <c r="J28" s="4">
        <v>31738</v>
      </c>
    </row>
    <row r="29" spans="4:10" x14ac:dyDescent="0.3">
      <c r="D29" s="3" t="s">
        <v>31</v>
      </c>
      <c r="E29" s="4">
        <v>63000</v>
      </c>
      <c r="F29" s="4">
        <v>62875</v>
      </c>
      <c r="G29" s="4">
        <v>63399</v>
      </c>
      <c r="H29" s="4">
        <v>63838</v>
      </c>
      <c r="I29" s="4">
        <v>63953</v>
      </c>
      <c r="J29" s="4">
        <v>64244</v>
      </c>
    </row>
    <row r="30" spans="4:10" x14ac:dyDescent="0.3">
      <c r="D30" s="3" t="s">
        <v>32</v>
      </c>
      <c r="E30" s="4">
        <v>51528</v>
      </c>
      <c r="F30" s="4">
        <v>53257</v>
      </c>
      <c r="G30" s="4">
        <v>54159</v>
      </c>
      <c r="H30" s="4">
        <v>54422</v>
      </c>
      <c r="I30" s="4">
        <v>54855</v>
      </c>
      <c r="J30" s="4">
        <v>55182</v>
      </c>
    </row>
    <row r="31" spans="4:10" x14ac:dyDescent="0.3">
      <c r="D31" s="3" t="s">
        <v>33</v>
      </c>
      <c r="E31" s="4">
        <v>24917</v>
      </c>
      <c r="F31" s="4">
        <v>24761</v>
      </c>
      <c r="G31" s="4">
        <v>24715</v>
      </c>
      <c r="H31" s="4">
        <v>24811</v>
      </c>
      <c r="I31" s="4">
        <v>25168</v>
      </c>
      <c r="J31" s="4">
        <v>25354</v>
      </c>
    </row>
    <row r="32" spans="4:10" x14ac:dyDescent="0.3">
      <c r="D32" s="3" t="s">
        <v>34</v>
      </c>
      <c r="E32" s="4">
        <v>57024</v>
      </c>
      <c r="F32" s="4">
        <v>57247</v>
      </c>
      <c r="G32" s="4">
        <v>57193</v>
      </c>
      <c r="H32" s="4">
        <v>57237</v>
      </c>
      <c r="I32" s="4">
        <v>57342</v>
      </c>
      <c r="J32" s="4">
        <v>57912</v>
      </c>
    </row>
    <row r="33" spans="4:10" x14ac:dyDescent="0.3">
      <c r="D33" s="3" t="s">
        <v>35</v>
      </c>
      <c r="E33" s="4">
        <v>39570</v>
      </c>
      <c r="F33" s="4">
        <v>39545</v>
      </c>
      <c r="G33" s="4">
        <v>39602</v>
      </c>
      <c r="H33" s="4">
        <v>39332</v>
      </c>
      <c r="I33" s="4">
        <v>38966</v>
      </c>
      <c r="J33" s="4">
        <v>38677</v>
      </c>
    </row>
    <row r="34" spans="4:10" x14ac:dyDescent="0.3">
      <c r="D34" s="3" t="s">
        <v>112</v>
      </c>
      <c r="E34" s="4">
        <v>90</v>
      </c>
      <c r="F34" s="4">
        <v>93</v>
      </c>
      <c r="G34" s="4">
        <v>93</v>
      </c>
      <c r="H34" s="4">
        <v>91</v>
      </c>
      <c r="I34" s="4">
        <v>90</v>
      </c>
      <c r="J34" s="4">
        <v>92</v>
      </c>
    </row>
    <row r="35" spans="4:10" x14ac:dyDescent="0.3">
      <c r="D35" s="3" t="s">
        <v>36</v>
      </c>
      <c r="E35" s="4">
        <v>50514</v>
      </c>
      <c r="F35" s="4">
        <v>50818</v>
      </c>
      <c r="G35" s="4">
        <v>51507</v>
      </c>
      <c r="H35" s="4">
        <v>52157</v>
      </c>
      <c r="I35" s="4">
        <v>53536</v>
      </c>
      <c r="J35" s="4">
        <v>54120</v>
      </c>
    </row>
    <row r="36" spans="4:10" x14ac:dyDescent="0.3">
      <c r="D36" s="3" t="s">
        <v>37</v>
      </c>
      <c r="E36" s="4">
        <v>61475</v>
      </c>
      <c r="F36" s="4">
        <v>61718</v>
      </c>
      <c r="G36" s="4">
        <v>62458</v>
      </c>
      <c r="H36" s="4">
        <v>62848</v>
      </c>
      <c r="I36" s="4">
        <v>63335</v>
      </c>
      <c r="J36" s="4">
        <v>63962</v>
      </c>
    </row>
    <row r="37" spans="4:10" x14ac:dyDescent="0.3">
      <c r="D37" s="3" t="s">
        <v>38</v>
      </c>
      <c r="E37" s="4">
        <v>28173</v>
      </c>
      <c r="F37" s="4">
        <v>28623</v>
      </c>
      <c r="G37" s="4">
        <v>28930</v>
      </c>
      <c r="H37" s="4">
        <v>29347</v>
      </c>
      <c r="I37" s="4">
        <v>29594</v>
      </c>
      <c r="J37" s="4">
        <v>29879</v>
      </c>
    </row>
    <row r="38" spans="4:10" x14ac:dyDescent="0.3">
      <c r="D38" s="3" t="s">
        <v>39</v>
      </c>
      <c r="E38" s="4">
        <v>88889</v>
      </c>
      <c r="F38" s="4">
        <v>89447</v>
      </c>
      <c r="G38" s="4">
        <v>90446</v>
      </c>
      <c r="H38" s="4">
        <v>90931</v>
      </c>
      <c r="I38" s="4">
        <v>91623</v>
      </c>
      <c r="J38" s="4">
        <v>92697</v>
      </c>
    </row>
    <row r="39" spans="4:10" x14ac:dyDescent="0.3">
      <c r="D39" s="3" t="s">
        <v>40</v>
      </c>
      <c r="E39" s="4">
        <v>23441</v>
      </c>
      <c r="F39" s="4">
        <v>23794</v>
      </c>
      <c r="G39" s="4">
        <v>24216</v>
      </c>
      <c r="H39" s="4">
        <v>24579</v>
      </c>
      <c r="I39" s="4">
        <v>24732</v>
      </c>
      <c r="J39" s="4">
        <v>25040</v>
      </c>
    </row>
    <row r="40" spans="4:10" x14ac:dyDescent="0.3">
      <c r="D40" s="3" t="s">
        <v>41</v>
      </c>
      <c r="E40" s="4">
        <v>36713</v>
      </c>
      <c r="F40" s="4">
        <v>37161</v>
      </c>
      <c r="G40" s="4">
        <v>37344</v>
      </c>
      <c r="H40" s="4">
        <v>37753</v>
      </c>
      <c r="I40" s="4">
        <v>37820</v>
      </c>
      <c r="J40" s="4">
        <v>38143</v>
      </c>
    </row>
    <row r="41" spans="4:10" x14ac:dyDescent="0.3">
      <c r="D41" s="3" t="s">
        <v>42</v>
      </c>
      <c r="E41" s="4">
        <v>60328</v>
      </c>
      <c r="F41" s="4">
        <v>60310</v>
      </c>
      <c r="G41" s="4">
        <v>60231</v>
      </c>
      <c r="H41" s="4">
        <v>59759</v>
      </c>
      <c r="I41" s="4">
        <v>59350</v>
      </c>
      <c r="J41" s="4">
        <v>59119</v>
      </c>
    </row>
    <row r="42" spans="4:10" x14ac:dyDescent="0.3">
      <c r="D42" s="3" t="s">
        <v>43</v>
      </c>
      <c r="E42" s="4">
        <v>71913</v>
      </c>
      <c r="F42" s="4">
        <v>72810</v>
      </c>
      <c r="G42" s="4">
        <v>73440</v>
      </c>
      <c r="H42" s="4">
        <v>74129</v>
      </c>
      <c r="I42" s="4">
        <v>74490</v>
      </c>
      <c r="J42" s="4">
        <v>75009</v>
      </c>
    </row>
    <row r="43" spans="4:10" x14ac:dyDescent="0.3">
      <c r="D43" s="3" t="s">
        <v>44</v>
      </c>
      <c r="E43" s="4">
        <v>48487</v>
      </c>
      <c r="F43" s="4">
        <v>48368</v>
      </c>
      <c r="G43" s="4">
        <v>48602</v>
      </c>
      <c r="H43" s="4">
        <v>48309</v>
      </c>
      <c r="I43" s="4">
        <v>48103</v>
      </c>
      <c r="J43" s="4">
        <v>47954</v>
      </c>
    </row>
    <row r="44" spans="4:10" x14ac:dyDescent="0.3">
      <c r="D44" s="3" t="s">
        <v>45</v>
      </c>
      <c r="E44" s="4">
        <v>40539</v>
      </c>
      <c r="F44" s="4">
        <v>40107</v>
      </c>
      <c r="G44" s="4">
        <v>39921</v>
      </c>
      <c r="H44" s="4">
        <v>39632</v>
      </c>
      <c r="I44" s="4">
        <v>39122</v>
      </c>
      <c r="J44" s="4">
        <v>38533</v>
      </c>
    </row>
    <row r="45" spans="4:10" x14ac:dyDescent="0.3">
      <c r="D45" s="3" t="s">
        <v>46</v>
      </c>
      <c r="E45" s="4">
        <v>83181</v>
      </c>
      <c r="F45" s="4">
        <v>83801</v>
      </c>
      <c r="G45" s="4">
        <v>84574</v>
      </c>
      <c r="H45" s="4">
        <v>84747</v>
      </c>
      <c r="I45" s="4">
        <v>84895</v>
      </c>
      <c r="J45" s="4">
        <v>85163</v>
      </c>
    </row>
    <row r="46" spans="4:10" x14ac:dyDescent="0.3">
      <c r="D46" s="3" t="s">
        <v>47</v>
      </c>
      <c r="E46" s="4">
        <v>32923</v>
      </c>
      <c r="F46" s="4">
        <v>32881</v>
      </c>
      <c r="G46" s="4">
        <v>32977</v>
      </c>
      <c r="H46" s="4">
        <v>32605</v>
      </c>
      <c r="I46" s="4">
        <v>32225</v>
      </c>
      <c r="J46" s="4">
        <v>31988</v>
      </c>
    </row>
    <row r="47" spans="4:10" x14ac:dyDescent="0.3">
      <c r="D47" s="3" t="s">
        <v>48</v>
      </c>
      <c r="E47" s="4">
        <v>34847</v>
      </c>
      <c r="F47" s="4">
        <v>35141</v>
      </c>
      <c r="G47" s="4">
        <v>35906</v>
      </c>
      <c r="H47" s="4">
        <v>36356</v>
      </c>
      <c r="I47" s="4">
        <v>36286</v>
      </c>
      <c r="J47" s="4">
        <v>36010</v>
      </c>
    </row>
    <row r="48" spans="4:10" x14ac:dyDescent="0.3">
      <c r="D48" s="3" t="s">
        <v>49</v>
      </c>
      <c r="E48" s="4">
        <v>79122</v>
      </c>
      <c r="F48" s="4">
        <v>79691</v>
      </c>
      <c r="G48" s="4">
        <v>79728</v>
      </c>
      <c r="H48" s="4">
        <v>79923</v>
      </c>
      <c r="I48" s="4">
        <v>80481</v>
      </c>
      <c r="J48" s="4">
        <v>80959</v>
      </c>
    </row>
    <row r="49" spans="4:10" x14ac:dyDescent="0.3">
      <c r="D49" s="3" t="s">
        <v>50</v>
      </c>
      <c r="E49" s="4">
        <v>29993</v>
      </c>
      <c r="F49" s="4">
        <v>30018</v>
      </c>
      <c r="G49" s="4">
        <v>30444</v>
      </c>
      <c r="H49" s="4">
        <v>30478</v>
      </c>
      <c r="I49" s="4">
        <v>30641</v>
      </c>
      <c r="J49" s="4">
        <v>30853</v>
      </c>
    </row>
    <row r="50" spans="4:10" x14ac:dyDescent="0.3">
      <c r="D50" s="3" t="s">
        <v>51</v>
      </c>
      <c r="E50" s="4">
        <v>23034</v>
      </c>
      <c r="F50" s="4">
        <v>23473</v>
      </c>
      <c r="G50" s="4">
        <v>23692</v>
      </c>
      <c r="H50" s="4">
        <v>23649</v>
      </c>
      <c r="I50" s="4">
        <v>23612</v>
      </c>
      <c r="J50" s="4">
        <v>23842</v>
      </c>
    </row>
    <row r="51" spans="4:10" x14ac:dyDescent="0.3">
      <c r="D51" s="3" t="s">
        <v>52</v>
      </c>
      <c r="E51" s="4">
        <v>45268</v>
      </c>
      <c r="F51" s="4">
        <v>45352</v>
      </c>
      <c r="G51" s="4">
        <v>45441</v>
      </c>
      <c r="H51" s="4">
        <v>45751</v>
      </c>
      <c r="I51" s="4">
        <v>45057</v>
      </c>
      <c r="J51" s="4">
        <v>44831</v>
      </c>
    </row>
    <row r="52" spans="4:10" x14ac:dyDescent="0.3">
      <c r="D52" s="3" t="s">
        <v>53</v>
      </c>
      <c r="E52" s="4">
        <v>40867</v>
      </c>
      <c r="F52" s="4">
        <v>40972</v>
      </c>
      <c r="G52" s="4">
        <v>40944</v>
      </c>
      <c r="H52" s="4">
        <v>40646</v>
      </c>
      <c r="I52" s="4">
        <v>40469</v>
      </c>
      <c r="J52" s="4">
        <v>40369</v>
      </c>
    </row>
    <row r="53" spans="4:10" x14ac:dyDescent="0.3">
      <c r="D53" s="3" t="s">
        <v>54</v>
      </c>
      <c r="E53" s="4">
        <v>51683</v>
      </c>
      <c r="F53" s="4">
        <v>51849</v>
      </c>
      <c r="G53" s="4">
        <v>52253</v>
      </c>
      <c r="H53" s="4">
        <v>52291</v>
      </c>
      <c r="I53" s="4">
        <v>52284</v>
      </c>
      <c r="J53" s="4">
        <v>52328</v>
      </c>
    </row>
    <row r="54" spans="4:10" x14ac:dyDescent="0.3">
      <c r="D54" s="3" t="s">
        <v>55</v>
      </c>
      <c r="E54" s="4">
        <v>23847</v>
      </c>
      <c r="F54" s="4">
        <v>24034</v>
      </c>
      <c r="G54" s="4">
        <v>23991</v>
      </c>
      <c r="H54" s="4">
        <v>23894</v>
      </c>
      <c r="I54" s="4">
        <v>23949</v>
      </c>
      <c r="J54" s="4">
        <v>24299</v>
      </c>
    </row>
    <row r="55" spans="4:10" x14ac:dyDescent="0.3">
      <c r="D55" s="3" t="s">
        <v>56</v>
      </c>
      <c r="E55" s="4">
        <v>12367</v>
      </c>
      <c r="F55" s="4">
        <v>12316</v>
      </c>
      <c r="G55" s="4">
        <v>12384</v>
      </c>
      <c r="H55" s="4">
        <v>12260</v>
      </c>
      <c r="I55" s="4">
        <v>11973</v>
      </c>
      <c r="J55" s="4">
        <v>11841</v>
      </c>
    </row>
    <row r="56" spans="4:10" x14ac:dyDescent="0.3">
      <c r="D56" s="3" t="s">
        <v>57</v>
      </c>
      <c r="E56" s="4">
        <v>39116</v>
      </c>
      <c r="F56" s="4">
        <v>39603</v>
      </c>
      <c r="G56" s="4">
        <v>39961</v>
      </c>
      <c r="H56" s="4">
        <v>40158</v>
      </c>
      <c r="I56" s="4">
        <v>40318</v>
      </c>
      <c r="J56" s="4">
        <v>40625</v>
      </c>
    </row>
    <row r="57" spans="4:10" x14ac:dyDescent="0.3">
      <c r="D57" s="3" t="s">
        <v>58</v>
      </c>
      <c r="E57" s="4">
        <v>29549</v>
      </c>
      <c r="F57" s="4">
        <v>29714</v>
      </c>
      <c r="G57" s="4">
        <v>29726</v>
      </c>
      <c r="H57" s="4">
        <v>29610</v>
      </c>
      <c r="I57" s="4">
        <v>29342</v>
      </c>
      <c r="J57" s="4">
        <v>29179</v>
      </c>
    </row>
    <row r="58" spans="4:10" x14ac:dyDescent="0.3">
      <c r="D58" s="3" t="s">
        <v>59</v>
      </c>
      <c r="E58" s="4">
        <v>31933</v>
      </c>
      <c r="F58" s="4">
        <v>32098</v>
      </c>
      <c r="G58" s="4">
        <v>32262</v>
      </c>
      <c r="H58" s="4">
        <v>32193</v>
      </c>
      <c r="I58" s="4">
        <v>32329</v>
      </c>
      <c r="J58" s="4">
        <v>32401</v>
      </c>
    </row>
    <row r="59" spans="4:10" x14ac:dyDescent="0.3">
      <c r="D59" s="3" t="s">
        <v>60</v>
      </c>
      <c r="E59" s="4">
        <v>205509</v>
      </c>
      <c r="F59" s="4">
        <v>205978</v>
      </c>
      <c r="G59" s="4">
        <v>207762</v>
      </c>
      <c r="H59" s="4">
        <v>209078</v>
      </c>
      <c r="I59" s="4">
        <v>210803</v>
      </c>
      <c r="J59" s="4">
        <v>213168</v>
      </c>
    </row>
    <row r="60" spans="4:10" x14ac:dyDescent="0.3">
      <c r="D60" s="3" t="s">
        <v>61</v>
      </c>
      <c r="E60" s="4">
        <v>58588</v>
      </c>
      <c r="F60" s="4">
        <v>59193</v>
      </c>
      <c r="G60" s="4">
        <v>59735</v>
      </c>
      <c r="H60" s="4">
        <v>59727</v>
      </c>
      <c r="I60" s="4">
        <v>60001</v>
      </c>
      <c r="J60" s="4">
        <v>60027</v>
      </c>
    </row>
    <row r="61" spans="4:10" x14ac:dyDescent="0.3">
      <c r="D61" s="3" t="s">
        <v>62</v>
      </c>
      <c r="E61" s="4">
        <v>5960</v>
      </c>
      <c r="F61" s="4">
        <v>6025</v>
      </c>
      <c r="G61" s="4">
        <v>6008</v>
      </c>
      <c r="H61" s="4">
        <v>5960</v>
      </c>
      <c r="I61" s="4">
        <v>5881</v>
      </c>
      <c r="J61" s="4">
        <v>5766</v>
      </c>
    </row>
    <row r="62" spans="4:10" x14ac:dyDescent="0.3">
      <c r="D62" s="3" t="s">
        <v>63</v>
      </c>
      <c r="E62" s="4">
        <v>26551</v>
      </c>
      <c r="F62" s="4">
        <v>26631</v>
      </c>
      <c r="G62" s="4">
        <v>27021</v>
      </c>
      <c r="H62" s="4">
        <v>27119</v>
      </c>
      <c r="I62" s="4">
        <v>27168</v>
      </c>
      <c r="J62" s="4">
        <v>27200</v>
      </c>
    </row>
    <row r="63" spans="4:10" x14ac:dyDescent="0.3">
      <c r="D63" s="3" t="s">
        <v>64</v>
      </c>
      <c r="E63" s="4">
        <v>115579</v>
      </c>
      <c r="F63" s="4">
        <v>115459</v>
      </c>
      <c r="G63" s="4">
        <v>115758</v>
      </c>
      <c r="H63" s="4">
        <v>115423</v>
      </c>
      <c r="I63" s="4">
        <v>115157</v>
      </c>
      <c r="J63" s="4">
        <v>114947</v>
      </c>
    </row>
    <row r="64" spans="4:10" x14ac:dyDescent="0.3">
      <c r="D64" s="3" t="s">
        <v>65</v>
      </c>
      <c r="E64" s="4">
        <v>3456</v>
      </c>
      <c r="F64" s="4">
        <v>3427</v>
      </c>
      <c r="G64" s="4">
        <v>3426</v>
      </c>
      <c r="H64" s="4">
        <v>3357</v>
      </c>
      <c r="I64" s="4">
        <v>3270</v>
      </c>
      <c r="J64" s="4">
        <v>3332</v>
      </c>
    </row>
    <row r="65" spans="4:10" x14ac:dyDescent="0.3">
      <c r="D65" s="3" t="s">
        <v>66</v>
      </c>
      <c r="E65" s="4">
        <v>51275</v>
      </c>
      <c r="F65" s="4">
        <v>51606</v>
      </c>
      <c r="G65" s="4">
        <v>52173</v>
      </c>
      <c r="H65" s="4">
        <v>52485</v>
      </c>
      <c r="I65" s="4">
        <v>52616</v>
      </c>
      <c r="J65" s="4">
        <v>52939</v>
      </c>
    </row>
    <row r="66" spans="4:10" x14ac:dyDescent="0.3">
      <c r="D66" s="3" t="s">
        <v>67</v>
      </c>
      <c r="E66" s="4">
        <v>55376</v>
      </c>
      <c r="F66" s="4">
        <v>55340</v>
      </c>
      <c r="G66" s="4">
        <v>55353</v>
      </c>
      <c r="H66" s="4">
        <v>55438</v>
      </c>
      <c r="I66" s="4">
        <v>55354</v>
      </c>
      <c r="J66" s="4">
        <v>55218</v>
      </c>
    </row>
    <row r="67" spans="4:10" x14ac:dyDescent="0.3">
      <c r="D67" s="3" t="s">
        <v>68</v>
      </c>
      <c r="E67" s="4">
        <v>93161</v>
      </c>
      <c r="F67" s="4">
        <v>93544</v>
      </c>
      <c r="G67" s="4">
        <v>94528</v>
      </c>
      <c r="H67" s="4">
        <v>94932</v>
      </c>
      <c r="I67" s="4">
        <v>95897</v>
      </c>
      <c r="J67" s="4">
        <v>96214</v>
      </c>
    </row>
    <row r="68" spans="4:10" x14ac:dyDescent="0.3">
      <c r="D68" s="3" t="s">
        <v>69</v>
      </c>
      <c r="E68" s="4">
        <v>73831</v>
      </c>
      <c r="F68" s="4">
        <v>73711</v>
      </c>
      <c r="G68" s="4">
        <v>74380</v>
      </c>
      <c r="H68" s="4">
        <v>74233</v>
      </c>
      <c r="I68" s="4">
        <v>74096</v>
      </c>
      <c r="J68" s="4">
        <v>74123</v>
      </c>
    </row>
    <row r="69" spans="4:10" x14ac:dyDescent="0.3">
      <c r="D69" s="3" t="s">
        <v>70</v>
      </c>
      <c r="E69" s="4">
        <v>37050</v>
      </c>
      <c r="F69" s="4">
        <v>36849</v>
      </c>
      <c r="G69" s="4">
        <v>36878</v>
      </c>
      <c r="H69" s="4">
        <v>36651</v>
      </c>
      <c r="I69" s="4">
        <v>36399</v>
      </c>
      <c r="J69" s="4">
        <v>36174</v>
      </c>
    </row>
    <row r="70" spans="4:10" x14ac:dyDescent="0.3">
      <c r="D70" s="3" t="s">
        <v>71</v>
      </c>
      <c r="E70" s="4">
        <v>49628</v>
      </c>
      <c r="F70" s="4">
        <v>49664</v>
      </c>
      <c r="G70" s="4">
        <v>49995</v>
      </c>
      <c r="H70" s="4">
        <v>49798</v>
      </c>
      <c r="I70" s="4">
        <v>49410</v>
      </c>
      <c r="J70" s="4">
        <v>49468</v>
      </c>
    </row>
    <row r="71" spans="4:10" x14ac:dyDescent="0.3">
      <c r="D71" s="3" t="s">
        <v>72</v>
      </c>
      <c r="E71" s="4">
        <v>42790</v>
      </c>
      <c r="F71" s="4">
        <v>42596</v>
      </c>
      <c r="G71" s="4">
        <v>42924</v>
      </c>
      <c r="H71" s="4">
        <v>42800</v>
      </c>
      <c r="I71" s="4">
        <v>42702</v>
      </c>
      <c r="J71" s="4">
        <v>42641</v>
      </c>
    </row>
    <row r="72" spans="4:10" x14ac:dyDescent="0.3">
      <c r="D72" s="3" t="s">
        <v>73</v>
      </c>
      <c r="E72" s="4">
        <v>116992</v>
      </c>
      <c r="F72" s="4">
        <v>119060</v>
      </c>
      <c r="G72" s="4">
        <v>120949</v>
      </c>
      <c r="H72" s="4">
        <v>121696</v>
      </c>
      <c r="I72" s="4">
        <v>122433</v>
      </c>
      <c r="J72" s="4">
        <v>123250</v>
      </c>
    </row>
    <row r="73" spans="4:10" x14ac:dyDescent="0.3">
      <c r="D73" s="3" t="s">
        <v>74</v>
      </c>
      <c r="E73" s="4">
        <v>58526</v>
      </c>
      <c r="F73" s="4">
        <v>58693</v>
      </c>
      <c r="G73" s="4">
        <v>59002</v>
      </c>
      <c r="H73" s="4">
        <v>58657</v>
      </c>
      <c r="I73" s="4">
        <v>58621</v>
      </c>
      <c r="J73" s="4">
        <v>58405</v>
      </c>
    </row>
    <row r="74" spans="4:10" x14ac:dyDescent="0.3">
      <c r="D74" s="3" t="s">
        <v>75</v>
      </c>
      <c r="E74" s="4">
        <v>48381</v>
      </c>
      <c r="F74" s="4">
        <v>48880</v>
      </c>
      <c r="G74" s="4">
        <v>49408</v>
      </c>
      <c r="H74" s="4">
        <v>49377</v>
      </c>
      <c r="I74" s="4">
        <v>49359</v>
      </c>
      <c r="J74" s="4">
        <v>49773</v>
      </c>
    </row>
    <row r="75" spans="4:10" x14ac:dyDescent="0.3">
      <c r="D75" s="3" t="s">
        <v>76</v>
      </c>
      <c r="E75" s="4">
        <v>46773</v>
      </c>
      <c r="F75" s="4">
        <v>47099</v>
      </c>
      <c r="G75" s="4">
        <v>47609</v>
      </c>
      <c r="H75" s="4">
        <v>47725</v>
      </c>
      <c r="I75" s="4">
        <v>48167</v>
      </c>
      <c r="J75" s="4">
        <v>48578</v>
      </c>
    </row>
    <row r="76" spans="4:10" x14ac:dyDescent="0.3">
      <c r="D76" s="3" t="s">
        <v>77</v>
      </c>
      <c r="E76" s="4">
        <v>92229</v>
      </c>
      <c r="F76" s="4">
        <v>94443</v>
      </c>
      <c r="G76" s="4">
        <v>96480</v>
      </c>
      <c r="H76" s="4">
        <v>97392</v>
      </c>
      <c r="I76" s="4">
        <v>97921</v>
      </c>
      <c r="J76" s="4">
        <v>98806</v>
      </c>
    </row>
    <row r="77" spans="4:10" x14ac:dyDescent="0.3">
      <c r="D77" s="3" t="s">
        <v>78</v>
      </c>
      <c r="E77" s="4">
        <v>36943</v>
      </c>
      <c r="F77" s="4">
        <v>36921</v>
      </c>
      <c r="G77" s="4">
        <v>36978</v>
      </c>
      <c r="H77" s="4">
        <v>36773</v>
      </c>
      <c r="I77" s="4">
        <v>36658</v>
      </c>
      <c r="J77" s="4">
        <v>36477</v>
      </c>
    </row>
    <row r="78" spans="4:10" x14ac:dyDescent="0.3">
      <c r="D78" s="3" t="s">
        <v>79</v>
      </c>
      <c r="E78" s="4">
        <v>22979</v>
      </c>
      <c r="F78" s="4">
        <v>23304</v>
      </c>
      <c r="G78" s="4">
        <v>23626</v>
      </c>
      <c r="H78" s="4">
        <v>23896</v>
      </c>
      <c r="I78" s="4">
        <v>24083</v>
      </c>
      <c r="J78" s="4">
        <v>24310</v>
      </c>
    </row>
    <row r="79" spans="4:10" x14ac:dyDescent="0.3">
      <c r="D79" s="3" t="s">
        <v>80</v>
      </c>
      <c r="E79" s="4">
        <v>98190</v>
      </c>
      <c r="F79" s="4">
        <v>98988</v>
      </c>
      <c r="G79" s="4">
        <v>99931</v>
      </c>
      <c r="H79" s="4">
        <v>99974</v>
      </c>
      <c r="I79" s="4">
        <v>100356</v>
      </c>
      <c r="J79" s="4">
        <v>100564</v>
      </c>
    </row>
    <row r="80" spans="4:10" x14ac:dyDescent="0.3">
      <c r="D80" s="3" t="s">
        <v>81</v>
      </c>
      <c r="E80" s="4">
        <v>3682</v>
      </c>
      <c r="F80" s="4">
        <v>3716</v>
      </c>
      <c r="G80" s="4">
        <v>3775</v>
      </c>
      <c r="H80" s="4">
        <v>3694</v>
      </c>
      <c r="I80" s="4">
        <v>3656</v>
      </c>
      <c r="J80" s="4">
        <v>3617</v>
      </c>
    </row>
    <row r="81" spans="4:10" x14ac:dyDescent="0.3">
      <c r="D81" s="3" t="s">
        <v>82</v>
      </c>
      <c r="E81" s="4">
        <v>95488</v>
      </c>
      <c r="F81" s="4">
        <v>97358</v>
      </c>
      <c r="G81" s="4">
        <v>99400</v>
      </c>
      <c r="H81" s="4">
        <v>100747</v>
      </c>
      <c r="I81" s="4">
        <v>101574</v>
      </c>
      <c r="J81" s="4">
        <v>102753</v>
      </c>
    </row>
    <row r="82" spans="4:10" x14ac:dyDescent="0.3">
      <c r="D82" s="3" t="s">
        <v>83</v>
      </c>
      <c r="E82" s="4">
        <v>63390</v>
      </c>
      <c r="F82" s="4">
        <v>64318</v>
      </c>
      <c r="G82" s="4">
        <v>65138</v>
      </c>
      <c r="H82" s="4">
        <v>65205</v>
      </c>
      <c r="I82" s="4">
        <v>65760</v>
      </c>
      <c r="J82" s="4">
        <v>66352</v>
      </c>
    </row>
    <row r="83" spans="4:10" x14ac:dyDescent="0.3">
      <c r="D83" s="3" t="s">
        <v>84</v>
      </c>
      <c r="E83" s="4">
        <v>43168</v>
      </c>
      <c r="F83" s="4">
        <v>43596</v>
      </c>
      <c r="G83" s="4">
        <v>44207</v>
      </c>
      <c r="H83" s="4">
        <v>44076</v>
      </c>
      <c r="I83" s="4">
        <v>44101</v>
      </c>
      <c r="J83" s="4">
        <v>44394</v>
      </c>
    </row>
    <row r="84" spans="4:10" x14ac:dyDescent="0.3">
      <c r="D84" s="3" t="s">
        <v>85</v>
      </c>
      <c r="E84" s="4">
        <v>352751</v>
      </c>
      <c r="F84" s="4">
        <v>355238</v>
      </c>
      <c r="G84" s="4">
        <v>361544</v>
      </c>
      <c r="H84" s="4">
        <v>367095</v>
      </c>
      <c r="I84" s="4">
        <v>373388</v>
      </c>
      <c r="J84" s="4">
        <v>378361</v>
      </c>
    </row>
    <row r="85" spans="4:10" x14ac:dyDescent="0.3">
      <c r="D85" s="3" t="s">
        <v>86</v>
      </c>
      <c r="E85" s="4">
        <v>89238</v>
      </c>
      <c r="F85" s="4">
        <v>89230</v>
      </c>
      <c r="G85" s="4">
        <v>89952</v>
      </c>
      <c r="H85" s="4">
        <v>89848</v>
      </c>
      <c r="I85" s="4">
        <v>90006</v>
      </c>
      <c r="J85" s="4">
        <v>90546</v>
      </c>
    </row>
    <row r="86" spans="4:10" x14ac:dyDescent="0.3">
      <c r="D86" s="3" t="s">
        <v>87</v>
      </c>
      <c r="E86" s="4">
        <v>58662</v>
      </c>
      <c r="F86" s="4">
        <v>58553</v>
      </c>
      <c r="G86" s="4">
        <v>58978</v>
      </c>
      <c r="H86" s="4">
        <v>59016</v>
      </c>
      <c r="I86" s="4">
        <v>59201</v>
      </c>
      <c r="J86" s="4">
        <v>59324</v>
      </c>
    </row>
    <row r="87" spans="4:10" x14ac:dyDescent="0.3">
      <c r="D87" s="3" t="s">
        <v>88</v>
      </c>
      <c r="E87" s="4">
        <v>41473</v>
      </c>
      <c r="F87" s="4">
        <v>41885</v>
      </c>
      <c r="G87" s="4">
        <v>42540</v>
      </c>
      <c r="H87" s="4">
        <v>42737</v>
      </c>
      <c r="I87" s="4">
        <v>43009</v>
      </c>
      <c r="J87" s="4">
        <v>43305</v>
      </c>
    </row>
    <row r="88" spans="4:10" x14ac:dyDescent="0.3">
      <c r="D88" s="3" t="s">
        <v>89</v>
      </c>
      <c r="E88" s="4">
        <v>19607</v>
      </c>
      <c r="F88" s="4">
        <v>19398</v>
      </c>
      <c r="G88" s="4">
        <v>19371</v>
      </c>
      <c r="H88" s="4">
        <v>19110</v>
      </c>
      <c r="I88" s="4">
        <v>18800</v>
      </c>
      <c r="J88" s="4">
        <v>18596</v>
      </c>
    </row>
    <row r="89" spans="4:10" x14ac:dyDescent="0.3">
      <c r="D89" s="3" t="s">
        <v>90</v>
      </c>
      <c r="E89" s="4">
        <v>56182</v>
      </c>
      <c r="F89" s="4">
        <v>56203</v>
      </c>
      <c r="G89" s="4">
        <v>56348</v>
      </c>
      <c r="H89" s="4">
        <v>56218</v>
      </c>
      <c r="I89" s="4">
        <v>55582</v>
      </c>
      <c r="J89" s="4">
        <v>55405</v>
      </c>
    </row>
    <row r="90" spans="4:10" x14ac:dyDescent="0.3">
      <c r="D90" s="3" t="s">
        <v>91</v>
      </c>
      <c r="E90" s="4">
        <v>45425</v>
      </c>
      <c r="F90" s="4">
        <v>45078</v>
      </c>
      <c r="G90" s="4">
        <v>45069</v>
      </c>
      <c r="H90" s="4">
        <v>44739</v>
      </c>
      <c r="I90" s="4">
        <v>44328</v>
      </c>
      <c r="J90" s="4">
        <v>44104</v>
      </c>
    </row>
    <row r="91" spans="4:10" x14ac:dyDescent="0.3">
      <c r="D91" s="3" t="s">
        <v>92</v>
      </c>
      <c r="E91" s="4">
        <v>20808</v>
      </c>
      <c r="F91" s="4">
        <v>20802</v>
      </c>
      <c r="G91" s="4">
        <v>20794</v>
      </c>
      <c r="H91" s="4">
        <v>20594</v>
      </c>
      <c r="I91" s="4">
        <v>20229</v>
      </c>
      <c r="J91" s="4">
        <v>20122</v>
      </c>
    </row>
    <row r="92" spans="4:10" x14ac:dyDescent="0.3">
      <c r="D92" s="3" t="s">
        <v>93</v>
      </c>
      <c r="E92" s="4">
        <v>96679</v>
      </c>
      <c r="F92" s="4">
        <v>96847</v>
      </c>
      <c r="G92" s="4">
        <v>97731</v>
      </c>
      <c r="H92" s="4">
        <v>97472</v>
      </c>
      <c r="I92" s="4">
        <v>97621</v>
      </c>
      <c r="J92" s="4">
        <v>97874</v>
      </c>
    </row>
    <row r="93" spans="4:10" x14ac:dyDescent="0.3">
      <c r="D93" s="3" t="s">
        <v>94</v>
      </c>
      <c r="E93" s="4">
        <v>36177</v>
      </c>
      <c r="F93" s="4">
        <v>36194</v>
      </c>
      <c r="G93" s="4">
        <v>36540</v>
      </c>
      <c r="H93" s="4">
        <v>36614</v>
      </c>
      <c r="I93" s="4">
        <v>36706</v>
      </c>
      <c r="J93" s="4">
        <v>36529</v>
      </c>
    </row>
    <row r="94" spans="4:10" x14ac:dyDescent="0.3">
      <c r="D94" s="3" t="s">
        <v>95</v>
      </c>
      <c r="E94" s="4">
        <v>59039</v>
      </c>
      <c r="F94" s="4">
        <v>58878</v>
      </c>
      <c r="G94" s="4">
        <v>58864</v>
      </c>
      <c r="H94" s="4">
        <v>58376</v>
      </c>
      <c r="I94" s="4">
        <v>57882</v>
      </c>
      <c r="J94" s="4">
        <v>57523</v>
      </c>
    </row>
    <row r="95" spans="4:10" x14ac:dyDescent="0.3">
      <c r="D95" s="3" t="s">
        <v>96</v>
      </c>
      <c r="E95" s="4">
        <v>64155</v>
      </c>
      <c r="F95" s="4">
        <v>63839</v>
      </c>
      <c r="G95" s="4">
        <v>63998</v>
      </c>
      <c r="H95" s="4">
        <v>63544</v>
      </c>
      <c r="I95" s="4">
        <v>63311</v>
      </c>
      <c r="J95" s="4">
        <v>62979</v>
      </c>
    </row>
    <row r="96" spans="4:10" x14ac:dyDescent="0.3">
      <c r="D96" s="3" t="s">
        <v>97</v>
      </c>
      <c r="E96" s="4">
        <v>38175</v>
      </c>
      <c r="F96" s="4">
        <v>38187</v>
      </c>
      <c r="G96" s="4">
        <v>38364</v>
      </c>
      <c r="H96" s="4">
        <v>38234</v>
      </c>
      <c r="I96" s="4">
        <v>37954</v>
      </c>
      <c r="J96" s="4">
        <v>37998</v>
      </c>
    </row>
    <row r="97" spans="4:10" x14ac:dyDescent="0.3">
      <c r="D97" s="3" t="s">
        <v>98</v>
      </c>
      <c r="E97" s="4">
        <v>1764</v>
      </c>
      <c r="F97" s="4">
        <v>1769</v>
      </c>
      <c r="G97" s="4">
        <v>1789</v>
      </c>
      <c r="H97" s="4">
        <v>1759</v>
      </c>
      <c r="I97" s="4">
        <v>1719</v>
      </c>
      <c r="J97" s="4">
        <v>1683</v>
      </c>
    </row>
    <row r="98" spans="4:10" x14ac:dyDescent="0.3">
      <c r="D98" s="3" t="s">
        <v>99</v>
      </c>
      <c r="E98" s="4">
        <v>41536</v>
      </c>
      <c r="F98" s="4">
        <v>41662</v>
      </c>
      <c r="G98" s="4">
        <v>41859</v>
      </c>
      <c r="H98" s="4">
        <v>41762</v>
      </c>
      <c r="I98" s="4">
        <v>41606</v>
      </c>
      <c r="J98" s="4">
        <v>41541</v>
      </c>
    </row>
    <row r="99" spans="4:10" x14ac:dyDescent="0.3">
      <c r="D99" s="3" t="s">
        <v>100</v>
      </c>
      <c r="E99" s="4">
        <v>20066</v>
      </c>
      <c r="F99" s="4">
        <v>20068</v>
      </c>
      <c r="G99" s="4">
        <v>19927</v>
      </c>
      <c r="H99" s="4">
        <v>19734</v>
      </c>
      <c r="I99" s="4">
        <v>19520</v>
      </c>
      <c r="J99" s="4">
        <v>19344</v>
      </c>
    </row>
    <row r="100" spans="4:10" x14ac:dyDescent="0.3">
      <c r="D100" s="3" t="s">
        <v>101</v>
      </c>
      <c r="E100" s="4">
        <v>30518</v>
      </c>
      <c r="F100" s="4">
        <v>30646</v>
      </c>
      <c r="G100" s="4">
        <v>30908</v>
      </c>
      <c r="H100" s="4">
        <v>30937</v>
      </c>
      <c r="I100" s="4">
        <v>30942</v>
      </c>
      <c r="J100" s="4">
        <v>31280</v>
      </c>
    </row>
    <row r="101" spans="4:10" x14ac:dyDescent="0.3">
      <c r="D101" s="3" t="s">
        <v>102</v>
      </c>
      <c r="E101" s="4">
        <v>43160</v>
      </c>
      <c r="F101" s="4">
        <v>43089</v>
      </c>
      <c r="G101" s="4">
        <v>43383</v>
      </c>
      <c r="H101" s="4">
        <v>42989</v>
      </c>
      <c r="I101" s="4">
        <v>42698</v>
      </c>
      <c r="J101" s="4">
        <v>42572</v>
      </c>
    </row>
    <row r="102" spans="4:10" x14ac:dyDescent="0.3">
      <c r="D102" s="3" t="s">
        <v>103</v>
      </c>
      <c r="E102" s="4">
        <v>36362</v>
      </c>
      <c r="F102" s="4">
        <v>36326</v>
      </c>
      <c r="G102" s="4">
        <v>36431</v>
      </c>
      <c r="H102" s="4">
        <v>36012</v>
      </c>
      <c r="I102" s="4">
        <v>35818</v>
      </c>
      <c r="J102" s="4">
        <v>35632</v>
      </c>
    </row>
    <row r="103" spans="4:10" x14ac:dyDescent="0.3">
      <c r="D103" s="3" t="s">
        <v>104</v>
      </c>
      <c r="E103" s="4">
        <v>219487</v>
      </c>
      <c r="F103" s="4">
        <v>221082</v>
      </c>
      <c r="G103" s="4">
        <v>222571</v>
      </c>
      <c r="H103" s="4">
        <v>223174</v>
      </c>
      <c r="I103" s="4">
        <v>224612</v>
      </c>
      <c r="J103" s="4">
        <v>226033</v>
      </c>
    </row>
  </sheetData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49527-9540-4FC4-A390-0F4F3F074B53}">
  <dimension ref="A1:W101"/>
  <sheetViews>
    <sheetView zoomScale="55" zoomScaleNormal="55" workbookViewId="0">
      <selection activeCell="S24" sqref="S24"/>
    </sheetView>
  </sheetViews>
  <sheetFormatPr defaultRowHeight="14.4" x14ac:dyDescent="0.3"/>
  <cols>
    <col min="1" max="1" width="16.5546875" bestFit="1" customWidth="1"/>
    <col min="2" max="7" width="16" bestFit="1" customWidth="1"/>
  </cols>
  <sheetData>
    <row r="1" spans="1:23" x14ac:dyDescent="0.3">
      <c r="K1" s="3" t="s">
        <v>0</v>
      </c>
    </row>
    <row r="2" spans="1:23" x14ac:dyDescent="0.3">
      <c r="A2" s="7" t="s">
        <v>105</v>
      </c>
      <c r="B2" s="7" t="s">
        <v>111</v>
      </c>
      <c r="C2" s="7" t="s">
        <v>110</v>
      </c>
      <c r="D2" s="7" t="s">
        <v>109</v>
      </c>
      <c r="E2" s="7" t="s">
        <v>108</v>
      </c>
      <c r="F2" s="7" t="s">
        <v>107</v>
      </c>
      <c r="G2" s="7" t="s">
        <v>106</v>
      </c>
      <c r="K2" s="3" t="s">
        <v>125</v>
      </c>
      <c r="L2" s="3" t="s">
        <v>1</v>
      </c>
      <c r="M2" s="3" t="s">
        <v>2</v>
      </c>
      <c r="N2" s="3" t="s">
        <v>3</v>
      </c>
      <c r="O2" s="3" t="s">
        <v>4</v>
      </c>
      <c r="P2" s="3" t="s">
        <v>5</v>
      </c>
      <c r="R2" s="3" t="s">
        <v>128</v>
      </c>
      <c r="S2" s="3" t="s">
        <v>129</v>
      </c>
      <c r="T2" s="3" t="s">
        <v>130</v>
      </c>
      <c r="U2" s="3" t="s">
        <v>131</v>
      </c>
      <c r="V2" s="3" t="s">
        <v>132</v>
      </c>
      <c r="W2" s="3" t="s">
        <v>133</v>
      </c>
    </row>
    <row r="3" spans="1:23" x14ac:dyDescent="0.3">
      <c r="A3" s="3" t="s">
        <v>6</v>
      </c>
      <c r="B3" s="6">
        <f>-(VLOOKUP(A3,[1]REGK4!$A$3:$G$102,2,FALSE)/VLOOKUP(A3,[1]FOLK1A!$D$3:$J$103,2,FALSE))*1000</f>
        <v>13952.024406484981</v>
      </c>
      <c r="C3" s="6">
        <f>-(VLOOKUP(A3,[1]REGK4!$A$3:$G$102,3,FALSE)/VLOOKUP(A3,[1]FOLK1A!$D$3:$J$103,3,FALSE))*1000</f>
        <v>13876.972350807811</v>
      </c>
      <c r="D3" s="6">
        <f>-(VLOOKUP(A3,[1]REGK4!$A$3:$G$102,4,FALSE)/VLOOKUP(A3,[1]FOLK1A!$D$3:$J$103,4,FALSE))*1000</f>
        <v>13538.260646972369</v>
      </c>
      <c r="E3" s="6">
        <f>-(VLOOKUP(A3,[1]REGK4!$A$3:$G$102,5,FALSE)/VLOOKUP(A3,[1]FOLK1A!$D$3:$J$103,5,FALSE))*1000</f>
        <v>13385.384777793946</v>
      </c>
      <c r="F3" s="6">
        <f>-(VLOOKUP(A3,[1]REGK4!$A$3:$G$102,6,FALSE)/VLOOKUP(A3,[1]FOLK1A!$D$3:$J$103,6,FALSE))*1000</f>
        <v>13121.377264157578</v>
      </c>
      <c r="G3" s="6">
        <f>-(VLOOKUP(A3,[1]REGK4!$A$3:$G$102,7,FALSE)/VLOOKUP(A3,[1]FOLK1A!$D$3:$J$103,7,FALSE))*1000</f>
        <v>12411.487366762072</v>
      </c>
      <c r="J3" s="3" t="s">
        <v>6</v>
      </c>
      <c r="K3" s="4">
        <v>16063</v>
      </c>
      <c r="L3" s="4">
        <v>15710</v>
      </c>
      <c r="M3" s="4">
        <v>14865</v>
      </c>
      <c r="N3" s="4">
        <v>14311</v>
      </c>
      <c r="O3" s="4">
        <v>13532</v>
      </c>
      <c r="P3" s="4">
        <v>12412</v>
      </c>
      <c r="R3">
        <f>K3/B3</f>
        <v>1.1513024584829299</v>
      </c>
      <c r="S3">
        <f t="shared" ref="S3:W3" si="0">L3/C3</f>
        <v>1.1320913238747992</v>
      </c>
      <c r="T3">
        <f t="shared" si="0"/>
        <v>1.0979992472906286</v>
      </c>
      <c r="U3">
        <f t="shared" si="0"/>
        <v>1.069151185234632</v>
      </c>
      <c r="V3">
        <f t="shared" si="0"/>
        <v>1.0312941795343451</v>
      </c>
      <c r="W3">
        <f t="shared" si="0"/>
        <v>1.0000413031269162</v>
      </c>
    </row>
    <row r="4" spans="1:23" x14ac:dyDescent="0.3">
      <c r="A4" s="3" t="s">
        <v>7</v>
      </c>
      <c r="B4" s="6">
        <f>-(VLOOKUP(A4,[1]REGK4!$A$3:$G$102,2,FALSE)/VLOOKUP(A4,[1]FOLK1A!$D$3:$J$103,2,FALSE))*1000</f>
        <v>4373.5085737755417</v>
      </c>
      <c r="C4" s="6">
        <f>-(VLOOKUP(A4,[1]REGK4!$A$3:$G$102,3,FALSE)/VLOOKUP(A4,[1]FOLK1A!$D$3:$J$103,3,FALSE))*1000</f>
        <v>4187.432489550557</v>
      </c>
      <c r="D4" s="6">
        <f>-(VLOOKUP(A4,[1]REGK4!$A$3:$G$102,4,FALSE)/VLOOKUP(A4,[1]FOLK1A!$D$3:$J$103,4,FALSE))*1000</f>
        <v>4046.3453017641459</v>
      </c>
      <c r="E4" s="6">
        <f>-(VLOOKUP(A4,[1]REGK4!$A$3:$G$102,5,FALSE)/VLOOKUP(A4,[1]FOLK1A!$D$3:$J$103,5,FALSE))*1000</f>
        <v>3871.6361917252525</v>
      </c>
      <c r="F4" s="6">
        <f>-(VLOOKUP(A4,[1]REGK4!$A$3:$G$102,6,FALSE)/VLOOKUP(A4,[1]FOLK1A!$D$3:$J$103,6,FALSE))*1000</f>
        <v>3661.2866426625528</v>
      </c>
      <c r="G4" s="6">
        <f>-(VLOOKUP(A4,[1]REGK4!$A$3:$G$102,7,FALSE)/VLOOKUP(A4,[1]FOLK1A!$D$3:$J$103,7,FALSE))*1000</f>
        <v>2747.4976556906049</v>
      </c>
      <c r="J4" s="3" t="s">
        <v>7</v>
      </c>
      <c r="K4" s="4">
        <v>5035</v>
      </c>
      <c r="L4" s="4">
        <v>4740</v>
      </c>
      <c r="M4" s="4">
        <v>4443</v>
      </c>
      <c r="N4" s="4">
        <v>4139</v>
      </c>
      <c r="O4" s="4">
        <v>3775</v>
      </c>
      <c r="P4" s="4">
        <v>2747</v>
      </c>
    </row>
    <row r="5" spans="1:23" x14ac:dyDescent="0.3">
      <c r="A5" s="3" t="s">
        <v>8</v>
      </c>
      <c r="B5" s="6">
        <f>-(VLOOKUP(A5,[1]REGK4!$A$3:$G$102,2,FALSE)/VLOOKUP(A5,[1]FOLK1A!$D$3:$J$103,2,FALSE))*1000</f>
        <v>14460.765669720895</v>
      </c>
      <c r="C5" s="6">
        <f>-(VLOOKUP(A5,[1]REGK4!$A$3:$G$102,3,FALSE)/VLOOKUP(A5,[1]FOLK1A!$D$3:$J$103,3,FALSE))*1000</f>
        <v>16265.455605206917</v>
      </c>
      <c r="D5" s="6">
        <f>-(VLOOKUP(A5,[1]REGK4!$A$3:$G$102,4,FALSE)/VLOOKUP(A5,[1]FOLK1A!$D$3:$J$103,4,FALSE))*1000</f>
        <v>17892.433761792225</v>
      </c>
      <c r="E5" s="6">
        <f>-(VLOOKUP(A5,[1]REGK4!$A$3:$G$102,5,FALSE)/VLOOKUP(A5,[1]FOLK1A!$D$3:$J$103,5,FALSE))*1000</f>
        <v>20408.784882275311</v>
      </c>
      <c r="F5" s="6">
        <f>-(VLOOKUP(A5,[1]REGK4!$A$3:$G$102,6,FALSE)/VLOOKUP(A5,[1]FOLK1A!$D$3:$J$103,6,FALSE))*1000</f>
        <v>19697.678618958897</v>
      </c>
      <c r="G5" s="6">
        <f>-(VLOOKUP(A5,[1]REGK4!$A$3:$G$102,7,FALSE)/VLOOKUP(A5,[1]FOLK1A!$D$3:$J$103,7,FALSE))*1000</f>
        <v>20519.855732366501</v>
      </c>
      <c r="J5" s="3" t="s">
        <v>8</v>
      </c>
      <c r="K5" s="4">
        <v>16649</v>
      </c>
      <c r="L5" s="4">
        <v>18413</v>
      </c>
      <c r="M5" s="4">
        <v>19646</v>
      </c>
      <c r="N5" s="4">
        <v>21820</v>
      </c>
      <c r="O5" s="4">
        <v>20308</v>
      </c>
      <c r="P5" s="4">
        <v>20520</v>
      </c>
    </row>
    <row r="6" spans="1:23" x14ac:dyDescent="0.3">
      <c r="A6" s="3" t="s">
        <v>9</v>
      </c>
      <c r="B6" s="6">
        <f>-(VLOOKUP(A6,[1]REGK4!$A$3:$G$102,2,FALSE)/VLOOKUP(A6,[1]FOLK1A!$D$3:$J$103,2,FALSE))*1000</f>
        <v>18973.475714777815</v>
      </c>
      <c r="C6" s="6">
        <f>-(VLOOKUP(A6,[1]REGK4!$A$3:$G$102,3,FALSE)/VLOOKUP(A6,[1]FOLK1A!$D$3:$J$103,3,FALSE))*1000</f>
        <v>18028.448039484509</v>
      </c>
      <c r="D6" s="6">
        <f>-(VLOOKUP(A6,[1]REGK4!$A$3:$G$102,4,FALSE)/VLOOKUP(A6,[1]FOLK1A!$D$3:$J$103,4,FALSE))*1000</f>
        <v>17081.600654441339</v>
      </c>
      <c r="E6" s="6">
        <f>-(VLOOKUP(A6,[1]REGK4!$A$3:$G$102,5,FALSE)/VLOOKUP(A6,[1]FOLK1A!$D$3:$J$103,5,FALSE))*1000</f>
        <v>16700.048212686823</v>
      </c>
      <c r="F6" s="6">
        <f>-(VLOOKUP(A6,[1]REGK4!$A$3:$G$102,6,FALSE)/VLOOKUP(A6,[1]FOLK1A!$D$3:$J$103,6,FALSE))*1000</f>
        <v>16491.734108044548</v>
      </c>
      <c r="G6" s="6">
        <f>-(VLOOKUP(A6,[1]REGK4!$A$3:$G$102,7,FALSE)/VLOOKUP(A6,[1]FOLK1A!$D$3:$J$103,7,FALSE))*1000</f>
        <v>15325.483133615016</v>
      </c>
      <c r="J6" s="3" t="s">
        <v>9</v>
      </c>
      <c r="K6" s="4">
        <v>21844</v>
      </c>
      <c r="L6" s="4">
        <v>20409</v>
      </c>
      <c r="M6" s="4">
        <v>18756</v>
      </c>
      <c r="N6" s="4">
        <v>17855</v>
      </c>
      <c r="O6" s="4">
        <v>17003</v>
      </c>
      <c r="P6" s="4">
        <v>15325</v>
      </c>
    </row>
    <row r="7" spans="1:23" x14ac:dyDescent="0.3">
      <c r="A7" s="3" t="s">
        <v>10</v>
      </c>
      <c r="B7" s="6">
        <f>-(VLOOKUP(A7,[1]REGK4!$A$3:$G$102,2,FALSE)/VLOOKUP(A7,[1]FOLK1A!$D$3:$J$103,2,FALSE))*1000</f>
        <v>0</v>
      </c>
      <c r="C7" s="6">
        <f>-(VLOOKUP(A7,[1]REGK4!$A$3:$G$102,3,FALSE)/VLOOKUP(A7,[1]FOLK1A!$D$3:$J$103,3,FALSE))*1000</f>
        <v>0</v>
      </c>
      <c r="D7" s="6">
        <f>-(VLOOKUP(A7,[1]REGK4!$A$3:$G$102,4,FALSE)/VLOOKUP(A7,[1]FOLK1A!$D$3:$J$103,4,FALSE))*1000</f>
        <v>0</v>
      </c>
      <c r="E7" s="6">
        <f>-(VLOOKUP(A7,[1]REGK4!$A$3:$G$102,5,FALSE)/VLOOKUP(A7,[1]FOLK1A!$D$3:$J$103,5,FALSE))*1000</f>
        <v>0</v>
      </c>
      <c r="F7" s="6">
        <f>-(VLOOKUP(A7,[1]REGK4!$A$3:$G$102,6,FALSE)/VLOOKUP(A7,[1]FOLK1A!$D$3:$J$103,6,FALSE))*1000</f>
        <v>0</v>
      </c>
      <c r="G7" s="6">
        <f>-(VLOOKUP(A7,[1]REGK4!$A$3:$G$102,7,FALSE)/VLOOKUP(A7,[1]FOLK1A!$D$3:$J$103,7,FALSE))*1000</f>
        <v>0</v>
      </c>
      <c r="J7" s="3" t="s">
        <v>10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</row>
    <row r="8" spans="1:23" x14ac:dyDescent="0.3">
      <c r="A8" s="3" t="s">
        <v>11</v>
      </c>
      <c r="B8" s="6">
        <f>-(VLOOKUP(A8,[1]REGK4!$A$3:$G$102,2,FALSE)/VLOOKUP(A8,[1]FOLK1A!$D$3:$J$103,2,FALSE))*1000</f>
        <v>25979.777075845042</v>
      </c>
      <c r="C8" s="6">
        <f>-(VLOOKUP(A8,[1]REGK4!$A$3:$G$102,3,FALSE)/VLOOKUP(A8,[1]FOLK1A!$D$3:$J$103,3,FALSE))*1000</f>
        <v>27874.893962305905</v>
      </c>
      <c r="D8" s="6">
        <f>-(VLOOKUP(A8,[1]REGK4!$A$3:$G$102,4,FALSE)/VLOOKUP(A8,[1]FOLK1A!$D$3:$J$103,4,FALSE))*1000</f>
        <v>27573.855592260501</v>
      </c>
      <c r="E8" s="6">
        <f>-(VLOOKUP(A8,[1]REGK4!$A$3:$G$102,5,FALSE)/VLOOKUP(A8,[1]FOLK1A!$D$3:$J$103,5,FALSE))*1000</f>
        <v>28173.642677915559</v>
      </c>
      <c r="F8" s="6">
        <f>-(VLOOKUP(A8,[1]REGK4!$A$3:$G$102,6,FALSE)/VLOOKUP(A8,[1]FOLK1A!$D$3:$J$103,6,FALSE))*1000</f>
        <v>34190.488291886002</v>
      </c>
      <c r="G8" s="6">
        <f>-(VLOOKUP(A8,[1]REGK4!$A$3:$G$102,7,FALSE)/VLOOKUP(A8,[1]FOLK1A!$D$3:$J$103,7,FALSE))*1000</f>
        <v>34158.962560133863</v>
      </c>
      <c r="J8" s="3" t="s">
        <v>11</v>
      </c>
      <c r="K8" s="4">
        <v>29910</v>
      </c>
      <c r="L8" s="4">
        <v>31556</v>
      </c>
      <c r="M8" s="4">
        <v>30276</v>
      </c>
      <c r="N8" s="4">
        <v>30122</v>
      </c>
      <c r="O8" s="4">
        <v>35250</v>
      </c>
      <c r="P8" s="4">
        <v>34159</v>
      </c>
    </row>
    <row r="9" spans="1:23" x14ac:dyDescent="0.3">
      <c r="A9" s="3" t="s">
        <v>12</v>
      </c>
      <c r="B9" s="6">
        <f>-(VLOOKUP(A9,[1]REGK4!$A$3:$G$102,2,FALSE)/VLOOKUP(A9,[1]FOLK1A!$D$3:$J$103,2,FALSE))*1000</f>
        <v>11979.781666530378</v>
      </c>
      <c r="C9" s="6">
        <f>-(VLOOKUP(A9,[1]REGK4!$A$3:$G$102,3,FALSE)/VLOOKUP(A9,[1]FOLK1A!$D$3:$J$103,3,FALSE))*1000</f>
        <v>11519.651366431801</v>
      </c>
      <c r="D9" s="6">
        <f>-(VLOOKUP(A9,[1]REGK4!$A$3:$G$102,4,FALSE)/VLOOKUP(A9,[1]FOLK1A!$D$3:$J$103,4,FALSE))*1000</f>
        <v>11122.7656530238</v>
      </c>
      <c r="E9" s="6">
        <f>-(VLOOKUP(A9,[1]REGK4!$A$3:$G$102,5,FALSE)/VLOOKUP(A9,[1]FOLK1A!$D$3:$J$103,5,FALSE))*1000</f>
        <v>10530.431509291911</v>
      </c>
      <c r="F9" s="6">
        <f>-(VLOOKUP(A9,[1]REGK4!$A$3:$G$102,6,FALSE)/VLOOKUP(A9,[1]FOLK1A!$D$3:$J$103,6,FALSE))*1000</f>
        <v>9312.6691361341946</v>
      </c>
      <c r="G9" s="6">
        <f>-(VLOOKUP(A9,[1]REGK4!$A$3:$G$102,7,FALSE)/VLOOKUP(A9,[1]FOLK1A!$D$3:$J$103,7,FALSE))*1000</f>
        <v>8578.6011144864606</v>
      </c>
      <c r="J9" s="3" t="s">
        <v>12</v>
      </c>
      <c r="K9" s="4">
        <v>13792</v>
      </c>
      <c r="L9" s="4">
        <v>13041</v>
      </c>
      <c r="M9" s="4">
        <v>12213</v>
      </c>
      <c r="N9" s="4">
        <v>11259</v>
      </c>
      <c r="O9" s="4">
        <v>9601</v>
      </c>
      <c r="P9" s="4">
        <v>8579</v>
      </c>
    </row>
    <row r="10" spans="1:23" x14ac:dyDescent="0.3">
      <c r="A10" s="3" t="s">
        <v>13</v>
      </c>
      <c r="B10" s="6">
        <f>-(VLOOKUP(A10,[1]REGK4!$A$3:$G$102,2,FALSE)/VLOOKUP(A10,[1]FOLK1A!$D$3:$J$103,2,FALSE))*1000</f>
        <v>4772.7272727272721</v>
      </c>
      <c r="C10" s="6">
        <f>-(VLOOKUP(A10,[1]REGK4!$A$3:$G$102,3,FALSE)/VLOOKUP(A10,[1]FOLK1A!$D$3:$J$103,3,FALSE))*1000</f>
        <v>4374.7920015793779</v>
      </c>
      <c r="D10" s="6">
        <f>-(VLOOKUP(A10,[1]REGK4!$A$3:$G$102,4,FALSE)/VLOOKUP(A10,[1]FOLK1A!$D$3:$J$103,4,FALSE))*1000</f>
        <v>3964.3815159978981</v>
      </c>
      <c r="E10" s="6">
        <f>-(VLOOKUP(A10,[1]REGK4!$A$3:$G$102,5,FALSE)/VLOOKUP(A10,[1]FOLK1A!$D$3:$J$103,5,FALSE))*1000</f>
        <v>3563.1283147312597</v>
      </c>
      <c r="F10" s="6">
        <f>-(VLOOKUP(A10,[1]REGK4!$A$3:$G$102,6,FALSE)/VLOOKUP(A10,[1]FOLK1A!$D$3:$J$103,6,FALSE))*1000</f>
        <v>3097.3094283480846</v>
      </c>
      <c r="G10" s="6">
        <f>-(VLOOKUP(A10,[1]REGK4!$A$3:$G$102,7,FALSE)/VLOOKUP(A10,[1]FOLK1A!$D$3:$J$103,7,FALSE))*1000</f>
        <v>2958.4483438485804</v>
      </c>
      <c r="J10" s="3" t="s">
        <v>13</v>
      </c>
      <c r="K10" s="4">
        <v>5495</v>
      </c>
      <c r="L10" s="4">
        <v>4952</v>
      </c>
      <c r="M10" s="4">
        <v>4353</v>
      </c>
      <c r="N10" s="4">
        <v>3810</v>
      </c>
      <c r="O10" s="4">
        <v>3193</v>
      </c>
      <c r="P10" s="4">
        <v>2958</v>
      </c>
    </row>
    <row r="11" spans="1:23" x14ac:dyDescent="0.3">
      <c r="A11" s="3" t="s">
        <v>14</v>
      </c>
      <c r="B11" s="6">
        <f>-(VLOOKUP(A11,[1]REGK4!$A$3:$G$102,2,FALSE)/VLOOKUP(A11,[1]FOLK1A!$D$3:$J$103,2,FALSE))*1000</f>
        <v>25041.124470062721</v>
      </c>
      <c r="C11" s="6">
        <f>-(VLOOKUP(A11,[1]REGK4!$A$3:$G$102,3,FALSE)/VLOOKUP(A11,[1]FOLK1A!$D$3:$J$103,3,FALSE))*1000</f>
        <v>25914.350699164232</v>
      </c>
      <c r="D11" s="6">
        <f>-(VLOOKUP(A11,[1]REGK4!$A$3:$G$102,4,FALSE)/VLOOKUP(A11,[1]FOLK1A!$D$3:$J$103,4,FALSE))*1000</f>
        <v>26541.628631262414</v>
      </c>
      <c r="E11" s="6">
        <f>-(VLOOKUP(A11,[1]REGK4!$A$3:$G$102,5,FALSE)/VLOOKUP(A11,[1]FOLK1A!$D$3:$J$103,5,FALSE))*1000</f>
        <v>28395.094314470436</v>
      </c>
      <c r="F11" s="6">
        <f>-(VLOOKUP(A11,[1]REGK4!$A$3:$G$102,6,FALSE)/VLOOKUP(A11,[1]FOLK1A!$D$3:$J$103,6,FALSE))*1000</f>
        <v>33947.130694309359</v>
      </c>
      <c r="G11" s="6">
        <f>-(VLOOKUP(A11,[1]REGK4!$A$3:$G$102,7,FALSE)/VLOOKUP(A11,[1]FOLK1A!$D$3:$J$103,7,FALSE))*1000</f>
        <v>36538.317034826396</v>
      </c>
      <c r="J11" s="3" t="s">
        <v>14</v>
      </c>
      <c r="K11" s="4">
        <v>28830</v>
      </c>
      <c r="L11" s="4">
        <v>29336</v>
      </c>
      <c r="M11" s="4">
        <v>29143</v>
      </c>
      <c r="N11" s="4">
        <v>30359</v>
      </c>
      <c r="O11" s="4">
        <v>34999</v>
      </c>
      <c r="P11" s="4">
        <v>36538</v>
      </c>
    </row>
    <row r="12" spans="1:23" x14ac:dyDescent="0.3">
      <c r="A12" s="3" t="s">
        <v>15</v>
      </c>
      <c r="B12" s="6">
        <f>-(VLOOKUP(A12,[1]REGK4!$A$3:$G$102,2,FALSE)/VLOOKUP(A12,[1]FOLK1A!$D$3:$J$103,2,FALSE))*1000</f>
        <v>17652.73698071163</v>
      </c>
      <c r="C12" s="6">
        <f>-(VLOOKUP(A12,[1]REGK4!$A$3:$G$102,3,FALSE)/VLOOKUP(A12,[1]FOLK1A!$D$3:$J$103,3,FALSE))*1000</f>
        <v>17566.158664791263</v>
      </c>
      <c r="D12" s="6">
        <f>-(VLOOKUP(A12,[1]REGK4!$A$3:$G$102,4,FALSE)/VLOOKUP(A12,[1]FOLK1A!$D$3:$J$103,4,FALSE))*1000</f>
        <v>15962.154775604142</v>
      </c>
      <c r="E12" s="6">
        <f>-(VLOOKUP(A12,[1]REGK4!$A$3:$G$102,5,FALSE)/VLOOKUP(A12,[1]FOLK1A!$D$3:$J$103,5,FALSE))*1000</f>
        <v>16350.516196922727</v>
      </c>
      <c r="F12" s="6">
        <f>-(VLOOKUP(A12,[1]REGK4!$A$3:$G$102,6,FALSE)/VLOOKUP(A12,[1]FOLK1A!$D$3:$J$103,6,FALSE))*1000</f>
        <v>17423.062819102423</v>
      </c>
      <c r="G12" s="6">
        <f>-(VLOOKUP(A12,[1]REGK4!$A$3:$G$102,7,FALSE)/VLOOKUP(A12,[1]FOLK1A!$D$3:$J$103,7,FALSE))*1000</f>
        <v>18744.857650743492</v>
      </c>
      <c r="J12" s="3" t="s">
        <v>15</v>
      </c>
      <c r="K12" s="4">
        <v>20324</v>
      </c>
      <c r="L12" s="4">
        <v>19886</v>
      </c>
      <c r="M12" s="4">
        <v>17527</v>
      </c>
      <c r="N12" s="4">
        <v>17481</v>
      </c>
      <c r="O12" s="4">
        <v>17963</v>
      </c>
      <c r="P12" s="4">
        <v>18745</v>
      </c>
    </row>
    <row r="13" spans="1:23" x14ac:dyDescent="0.3">
      <c r="A13" s="3" t="s">
        <v>16</v>
      </c>
      <c r="B13" s="6">
        <f>-(VLOOKUP(A13,[1]REGK4!$A$3:$G$102,2,FALSE)/VLOOKUP(A13,[1]FOLK1A!$D$3:$J$103,2,FALSE))*1000</f>
        <v>8704.7851813738089</v>
      </c>
      <c r="C13" s="6">
        <f>-(VLOOKUP(A13,[1]REGK4!$A$3:$G$102,3,FALSE)/VLOOKUP(A13,[1]FOLK1A!$D$3:$J$103,3,FALSE))*1000</f>
        <v>10641.460511774207</v>
      </c>
      <c r="D13" s="6">
        <f>-(VLOOKUP(A13,[1]REGK4!$A$3:$G$102,4,FALSE)/VLOOKUP(A13,[1]FOLK1A!$D$3:$J$103,4,FALSE))*1000</f>
        <v>10431.03375079601</v>
      </c>
      <c r="E13" s="6">
        <f>-(VLOOKUP(A13,[1]REGK4!$A$3:$G$102,5,FALSE)/VLOOKUP(A13,[1]FOLK1A!$D$3:$J$103,5,FALSE))*1000</f>
        <v>10329.080231526468</v>
      </c>
      <c r="F13" s="6">
        <f>-(VLOOKUP(A13,[1]REGK4!$A$3:$G$102,6,FALSE)/VLOOKUP(A13,[1]FOLK1A!$D$3:$J$103,6,FALSE))*1000</f>
        <v>10224.611908448052</v>
      </c>
      <c r="G13" s="6">
        <f>-(VLOOKUP(A13,[1]REGK4!$A$3:$G$102,7,FALSE)/VLOOKUP(A13,[1]FOLK1A!$D$3:$J$103,7,FALSE))*1000</f>
        <v>9255.3655591477418</v>
      </c>
      <c r="J13" s="3" t="s">
        <v>16</v>
      </c>
      <c r="K13" s="4">
        <v>10022</v>
      </c>
      <c r="L13" s="4">
        <v>12047</v>
      </c>
      <c r="M13" s="4">
        <v>11453</v>
      </c>
      <c r="N13" s="4">
        <v>11043</v>
      </c>
      <c r="O13" s="4">
        <v>10542</v>
      </c>
      <c r="P13" s="4">
        <v>9255</v>
      </c>
    </row>
    <row r="14" spans="1:23" x14ac:dyDescent="0.3">
      <c r="A14" s="3" t="s">
        <v>17</v>
      </c>
      <c r="B14" s="6">
        <f>-(VLOOKUP(A14,[1]REGK4!$A$3:$G$102,2,FALSE)/VLOOKUP(A14,[1]FOLK1A!$D$3:$J$103,2,FALSE))*1000</f>
        <v>10755.434970448969</v>
      </c>
      <c r="C14" s="6">
        <f>-(VLOOKUP(A14,[1]REGK4!$A$3:$G$102,3,FALSE)/VLOOKUP(A14,[1]FOLK1A!$D$3:$J$103,3,FALSE))*1000</f>
        <v>11724.848274666205</v>
      </c>
      <c r="D14" s="6">
        <f>-(VLOOKUP(A14,[1]REGK4!$A$3:$G$102,4,FALSE)/VLOOKUP(A14,[1]FOLK1A!$D$3:$J$103,4,FALSE))*1000</f>
        <v>12004.9889135255</v>
      </c>
      <c r="E14" s="6">
        <f>-(VLOOKUP(A14,[1]REGK4!$A$3:$G$102,5,FALSE)/VLOOKUP(A14,[1]FOLK1A!$D$3:$J$103,5,FALSE))*1000</f>
        <v>12748.925574732246</v>
      </c>
      <c r="F14" s="6">
        <f>-(VLOOKUP(A14,[1]REGK4!$A$3:$G$102,6,FALSE)/VLOOKUP(A14,[1]FOLK1A!$D$3:$J$103,6,FALSE))*1000</f>
        <v>12414.255890247541</v>
      </c>
      <c r="G14" s="6">
        <f>-(VLOOKUP(A14,[1]REGK4!$A$3:$G$102,7,FALSE)/VLOOKUP(A14,[1]FOLK1A!$D$3:$J$103,7,FALSE))*1000</f>
        <v>11345.901379419691</v>
      </c>
      <c r="J14" s="3" t="s">
        <v>17</v>
      </c>
      <c r="K14" s="4">
        <v>12383</v>
      </c>
      <c r="L14" s="4">
        <v>13273</v>
      </c>
      <c r="M14" s="4">
        <v>13182</v>
      </c>
      <c r="N14" s="4">
        <v>13630</v>
      </c>
      <c r="O14" s="4">
        <v>12799</v>
      </c>
      <c r="P14" s="4">
        <v>11346</v>
      </c>
    </row>
    <row r="15" spans="1:23" x14ac:dyDescent="0.3">
      <c r="A15" s="3" t="s">
        <v>18</v>
      </c>
      <c r="B15" s="6">
        <f>-(VLOOKUP(A15,[1]REGK4!$A$3:$G$102,2,FALSE)/VLOOKUP(A15,[1]FOLK1A!$D$3:$J$103,2,FALSE))*1000</f>
        <v>8793.1750964022322</v>
      </c>
      <c r="C15" s="6">
        <f>-(VLOOKUP(A15,[1]REGK4!$A$3:$G$102,3,FALSE)/VLOOKUP(A15,[1]FOLK1A!$D$3:$J$103,3,FALSE))*1000</f>
        <v>8908.5018874302787</v>
      </c>
      <c r="D15" s="6">
        <f>-(VLOOKUP(A15,[1]REGK4!$A$3:$G$102,4,FALSE)/VLOOKUP(A15,[1]FOLK1A!$D$3:$J$103,4,FALSE))*1000</f>
        <v>9073.6066311604536</v>
      </c>
      <c r="E15" s="6">
        <f>-(VLOOKUP(A15,[1]REGK4!$A$3:$G$102,5,FALSE)/VLOOKUP(A15,[1]FOLK1A!$D$3:$J$103,5,FALSE))*1000</f>
        <v>9565.7435897435898</v>
      </c>
      <c r="F15" s="6">
        <f>-(VLOOKUP(A15,[1]REGK4!$A$3:$G$102,6,FALSE)/VLOOKUP(A15,[1]FOLK1A!$D$3:$J$103,6,FALSE))*1000</f>
        <v>9771.9272159544998</v>
      </c>
      <c r="G15" s="6">
        <f>-(VLOOKUP(A15,[1]REGK4!$A$3:$G$102,7,FALSE)/VLOOKUP(A15,[1]FOLK1A!$D$3:$J$103,7,FALSE))*1000</f>
        <v>9640.0978266911243</v>
      </c>
      <c r="J15" s="3" t="s">
        <v>18</v>
      </c>
      <c r="K15" s="4">
        <v>10124</v>
      </c>
      <c r="L15" s="4">
        <v>10085</v>
      </c>
      <c r="M15" s="4">
        <v>9963</v>
      </c>
      <c r="N15" s="4">
        <v>10227</v>
      </c>
      <c r="O15" s="4">
        <v>10075</v>
      </c>
      <c r="P15" s="4">
        <v>9640</v>
      </c>
    </row>
    <row r="16" spans="1:23" x14ac:dyDescent="0.3">
      <c r="A16" s="3" t="s">
        <v>19</v>
      </c>
      <c r="B16" s="6">
        <f>-(VLOOKUP(A16,[1]REGK4!$A$3:$G$102,2,FALSE)/VLOOKUP(A16,[1]FOLK1A!$D$3:$J$103,2,FALSE))*1000</f>
        <v>12381.202992753766</v>
      </c>
      <c r="C16" s="6">
        <f>-(VLOOKUP(A16,[1]REGK4!$A$3:$G$102,3,FALSE)/VLOOKUP(A16,[1]FOLK1A!$D$3:$J$103,3,FALSE))*1000</f>
        <v>11663.511351516074</v>
      </c>
      <c r="D16" s="6">
        <f>-(VLOOKUP(A16,[1]REGK4!$A$3:$G$102,4,FALSE)/VLOOKUP(A16,[1]FOLK1A!$D$3:$J$103,4,FALSE))*1000</f>
        <v>11026.295394154118</v>
      </c>
      <c r="E16" s="6">
        <f>-(VLOOKUP(A16,[1]REGK4!$A$3:$G$102,5,FALSE)/VLOOKUP(A16,[1]FOLK1A!$D$3:$J$103,5,FALSE))*1000</f>
        <v>10613.445825932506</v>
      </c>
      <c r="F16" s="6">
        <f>-(VLOOKUP(A16,[1]REGK4!$A$3:$G$102,6,FALSE)/VLOOKUP(A16,[1]FOLK1A!$D$3:$J$103,6,FALSE))*1000</f>
        <v>9111.6736509022485</v>
      </c>
      <c r="G16" s="6">
        <f>-(VLOOKUP(A16,[1]REGK4!$A$3:$G$102,7,FALSE)/VLOOKUP(A16,[1]FOLK1A!$D$3:$J$103,7,FALSE))*1000</f>
        <v>8099.2520041592597</v>
      </c>
      <c r="J16" s="3" t="s">
        <v>19</v>
      </c>
      <c r="K16" s="4">
        <v>14254</v>
      </c>
      <c r="L16" s="4">
        <v>13204</v>
      </c>
      <c r="M16" s="4">
        <v>12107</v>
      </c>
      <c r="N16" s="4">
        <v>11347</v>
      </c>
      <c r="O16" s="4">
        <v>9394</v>
      </c>
      <c r="P16" s="4">
        <v>8099</v>
      </c>
    </row>
    <row r="17" spans="1:16" x14ac:dyDescent="0.3">
      <c r="A17" s="3" t="s">
        <v>20</v>
      </c>
      <c r="B17" s="6">
        <f>-(VLOOKUP(A17,[1]REGK4!$A$3:$G$102,2,FALSE)/VLOOKUP(A17,[1]FOLK1A!$D$3:$J$103,2,FALSE))*1000</f>
        <v>23894.213224433053</v>
      </c>
      <c r="C17" s="6">
        <f>-(VLOOKUP(A17,[1]REGK4!$A$3:$G$102,3,FALSE)/VLOOKUP(A17,[1]FOLK1A!$D$3:$J$103,3,FALSE))*1000</f>
        <v>22216.482324875298</v>
      </c>
      <c r="D17" s="6">
        <f>-(VLOOKUP(A17,[1]REGK4!$A$3:$G$102,4,FALSE)/VLOOKUP(A17,[1]FOLK1A!$D$3:$J$103,4,FALSE))*1000</f>
        <v>19921.773813097741</v>
      </c>
      <c r="E17" s="6">
        <f>-(VLOOKUP(A17,[1]REGK4!$A$3:$G$102,5,FALSE)/VLOOKUP(A17,[1]FOLK1A!$D$3:$J$103,5,FALSE))*1000</f>
        <v>16228.820369665438</v>
      </c>
      <c r="F17" s="6">
        <f>-(VLOOKUP(A17,[1]REGK4!$A$3:$G$102,6,FALSE)/VLOOKUP(A17,[1]FOLK1A!$D$3:$J$103,6,FALSE))*1000</f>
        <v>11445.54663528225</v>
      </c>
      <c r="G17" s="6">
        <f>-(VLOOKUP(A17,[1]REGK4!$A$3:$G$102,7,FALSE)/VLOOKUP(A17,[1]FOLK1A!$D$3:$J$103,7,FALSE))*1000</f>
        <v>5704.6013779527557</v>
      </c>
      <c r="J17" s="3" t="s">
        <v>20</v>
      </c>
      <c r="K17" s="4">
        <v>27509</v>
      </c>
      <c r="L17" s="4">
        <v>25150</v>
      </c>
      <c r="M17" s="4">
        <v>21874</v>
      </c>
      <c r="N17" s="4">
        <v>17351</v>
      </c>
      <c r="O17" s="4">
        <v>11800</v>
      </c>
      <c r="P17" s="4">
        <v>5705</v>
      </c>
    </row>
    <row r="18" spans="1:16" x14ac:dyDescent="0.3">
      <c r="A18" s="3" t="s">
        <v>21</v>
      </c>
      <c r="B18" s="6">
        <f>-(VLOOKUP(A18,[1]REGK4!$A$3:$G$102,2,FALSE)/VLOOKUP(A18,[1]FOLK1A!$D$3:$J$103,2,FALSE))*1000</f>
        <v>7563.4835670699076</v>
      </c>
      <c r="C18" s="6">
        <f>-(VLOOKUP(A18,[1]REGK4!$A$3:$G$102,3,FALSE)/VLOOKUP(A18,[1]FOLK1A!$D$3:$J$103,3,FALSE))*1000</f>
        <v>7175.8130081300815</v>
      </c>
      <c r="D18" s="6">
        <f>-(VLOOKUP(A18,[1]REGK4!$A$3:$G$102,4,FALSE)/VLOOKUP(A18,[1]FOLK1A!$D$3:$J$103,4,FALSE))*1000</f>
        <v>7013.7236332328894</v>
      </c>
      <c r="E18" s="6">
        <f>-(VLOOKUP(A18,[1]REGK4!$A$3:$G$102,5,FALSE)/VLOOKUP(A18,[1]FOLK1A!$D$3:$J$103,5,FALSE))*1000</f>
        <v>7624.6380536280312</v>
      </c>
      <c r="F18" s="6">
        <f>-(VLOOKUP(A18,[1]REGK4!$A$3:$G$102,6,FALSE)/VLOOKUP(A18,[1]FOLK1A!$D$3:$J$103,6,FALSE))*1000</f>
        <v>8153.7502135656932</v>
      </c>
      <c r="G18" s="6">
        <f>-(VLOOKUP(A18,[1]REGK4!$A$3:$G$102,7,FALSE)/VLOOKUP(A18,[1]FOLK1A!$D$3:$J$103,7,FALSE))*1000</f>
        <v>7939.2870595486766</v>
      </c>
      <c r="J18" s="3" t="s">
        <v>21</v>
      </c>
      <c r="K18" s="4">
        <v>8708</v>
      </c>
      <c r="L18" s="4">
        <v>8123</v>
      </c>
      <c r="M18" s="4">
        <v>7701</v>
      </c>
      <c r="N18" s="4">
        <v>8152</v>
      </c>
      <c r="O18" s="4">
        <v>8407</v>
      </c>
      <c r="P18" s="4">
        <v>7939</v>
      </c>
    </row>
    <row r="19" spans="1:16" x14ac:dyDescent="0.3">
      <c r="A19" s="3" t="s">
        <v>22</v>
      </c>
      <c r="B19" s="6">
        <f>-(VLOOKUP(A19,[1]REGK4!$A$3:$G$102,2,FALSE)/VLOOKUP(A19,[1]FOLK1A!$D$3:$J$103,2,FALSE))*1000</f>
        <v>17143.776929103016</v>
      </c>
      <c r="C19" s="6">
        <f>-(VLOOKUP(A19,[1]REGK4!$A$3:$G$102,3,FALSE)/VLOOKUP(A19,[1]FOLK1A!$D$3:$J$103,3,FALSE))*1000</f>
        <v>20354.756532498726</v>
      </c>
      <c r="D19" s="6">
        <f>-(VLOOKUP(A19,[1]REGK4!$A$3:$G$102,4,FALSE)/VLOOKUP(A19,[1]FOLK1A!$D$3:$J$103,4,FALSE))*1000</f>
        <v>19613.940310691734</v>
      </c>
      <c r="E19" s="6">
        <f>-(VLOOKUP(A19,[1]REGK4!$A$3:$G$102,5,FALSE)/VLOOKUP(A19,[1]FOLK1A!$D$3:$J$103,5,FALSE))*1000</f>
        <v>19730.811579575173</v>
      </c>
      <c r="F19" s="6">
        <f>-(VLOOKUP(A19,[1]REGK4!$A$3:$G$102,6,FALSE)/VLOOKUP(A19,[1]FOLK1A!$D$3:$J$103,6,FALSE))*1000</f>
        <v>19700.114254990254</v>
      </c>
      <c r="G19" s="6">
        <f>-(VLOOKUP(A19,[1]REGK4!$A$3:$G$102,7,FALSE)/VLOOKUP(A19,[1]FOLK1A!$D$3:$J$103,7,FALSE))*1000</f>
        <v>20504.855663459188</v>
      </c>
      <c r="J19" s="3" t="s">
        <v>22</v>
      </c>
      <c r="K19" s="4">
        <v>19738</v>
      </c>
      <c r="L19" s="4">
        <v>23043</v>
      </c>
      <c r="M19" s="4">
        <v>21536</v>
      </c>
      <c r="N19" s="4">
        <v>21095</v>
      </c>
      <c r="O19" s="4">
        <v>20311</v>
      </c>
      <c r="P19" s="4">
        <v>20505</v>
      </c>
    </row>
    <row r="20" spans="1:16" x14ac:dyDescent="0.3">
      <c r="A20" s="3" t="s">
        <v>23</v>
      </c>
      <c r="B20" s="6">
        <f>-(VLOOKUP(A20,[1]REGK4!$A$3:$G$102,2,FALSE)/VLOOKUP(A20,[1]FOLK1A!$D$3:$J$103,2,FALSE))*1000</f>
        <v>22955.7238037553</v>
      </c>
      <c r="C20" s="6">
        <f>-(VLOOKUP(A20,[1]REGK4!$A$3:$G$102,3,FALSE)/VLOOKUP(A20,[1]FOLK1A!$D$3:$J$103,3,FALSE))*1000</f>
        <v>23268.802902055621</v>
      </c>
      <c r="D20" s="6">
        <f>-(VLOOKUP(A20,[1]REGK4!$A$3:$G$102,4,FALSE)/VLOOKUP(A20,[1]FOLK1A!$D$3:$J$103,4,FALSE))*1000</f>
        <v>22050.33597312215</v>
      </c>
      <c r="E20" s="6">
        <f>-(VLOOKUP(A20,[1]REGK4!$A$3:$G$102,5,FALSE)/VLOOKUP(A20,[1]FOLK1A!$D$3:$J$103,5,FALSE))*1000</f>
        <v>19678.17142857143</v>
      </c>
      <c r="F20" s="6">
        <f>-(VLOOKUP(A20,[1]REGK4!$A$3:$G$102,6,FALSE)/VLOOKUP(A20,[1]FOLK1A!$D$3:$J$103,6,FALSE))*1000</f>
        <v>18088.919821826279</v>
      </c>
      <c r="G20" s="6">
        <f>-(VLOOKUP(A20,[1]REGK4!$A$3:$G$102,7,FALSE)/VLOOKUP(A20,[1]FOLK1A!$D$3:$J$103,7,FALSE))*1000</f>
        <v>15885.055609545405</v>
      </c>
      <c r="J20" s="3" t="s">
        <v>23</v>
      </c>
      <c r="K20" s="4">
        <v>26429</v>
      </c>
      <c r="L20" s="4">
        <v>26342</v>
      </c>
      <c r="M20" s="4">
        <v>24212</v>
      </c>
      <c r="N20" s="4">
        <v>21039</v>
      </c>
      <c r="O20" s="4">
        <v>18650</v>
      </c>
      <c r="P20" s="4">
        <v>15885</v>
      </c>
    </row>
    <row r="21" spans="1:16" x14ac:dyDescent="0.3">
      <c r="A21" s="3" t="s">
        <v>24</v>
      </c>
      <c r="B21" s="6">
        <f>-(VLOOKUP(A21,[1]REGK4!$A$3:$G$102,2,FALSE)/VLOOKUP(A21,[1]FOLK1A!$D$3:$J$103,2,FALSE))*1000</f>
        <v>10546.514802824044</v>
      </c>
      <c r="C21" s="6">
        <f>-(VLOOKUP(A21,[1]REGK4!$A$3:$G$102,3,FALSE)/VLOOKUP(A21,[1]FOLK1A!$D$3:$J$103,3,FALSE))*1000</f>
        <v>10194.145551313202</v>
      </c>
      <c r="D21" s="6">
        <f>-(VLOOKUP(A21,[1]REGK4!$A$3:$G$102,4,FALSE)/VLOOKUP(A21,[1]FOLK1A!$D$3:$J$103,4,FALSE))*1000</f>
        <v>11849.161796370348</v>
      </c>
      <c r="E21" s="6">
        <f>-(VLOOKUP(A21,[1]REGK4!$A$3:$G$102,5,FALSE)/VLOOKUP(A21,[1]FOLK1A!$D$3:$J$103,5,FALSE))*1000</f>
        <v>12056.140890563716</v>
      </c>
      <c r="F21" s="6">
        <f>-(VLOOKUP(A21,[1]REGK4!$A$3:$G$102,6,FALSE)/VLOOKUP(A21,[1]FOLK1A!$D$3:$J$103,6,FALSE))*1000</f>
        <v>12313.700581283443</v>
      </c>
      <c r="G21" s="6">
        <f>-(VLOOKUP(A21,[1]REGK4!$A$3:$G$102,7,FALSE)/VLOOKUP(A21,[1]FOLK1A!$D$3:$J$103,7,FALSE))*1000</f>
        <v>11915.16641452345</v>
      </c>
      <c r="J21" s="3" t="s">
        <v>24</v>
      </c>
      <c r="K21" s="4">
        <v>12142</v>
      </c>
      <c r="L21" s="4">
        <v>11540</v>
      </c>
      <c r="M21" s="4">
        <v>13011</v>
      </c>
      <c r="N21" s="4">
        <v>12890</v>
      </c>
      <c r="O21" s="4">
        <v>12695</v>
      </c>
      <c r="P21" s="4">
        <v>11915</v>
      </c>
    </row>
    <row r="22" spans="1:16" x14ac:dyDescent="0.3">
      <c r="A22" s="3" t="s">
        <v>25</v>
      </c>
      <c r="B22" s="6">
        <f>-(VLOOKUP(A22,[1]REGK4!$A$3:$G$102,2,FALSE)/VLOOKUP(A22,[1]FOLK1A!$D$3:$J$103,2,FALSE))*1000</f>
        <v>23026.552137067061</v>
      </c>
      <c r="C22" s="6">
        <f>-(VLOOKUP(A22,[1]REGK4!$A$3:$G$102,3,FALSE)/VLOOKUP(A22,[1]FOLK1A!$D$3:$J$103,3,FALSE))*1000</f>
        <v>12966.310730236461</v>
      </c>
      <c r="D22" s="6">
        <f>-(VLOOKUP(A22,[1]REGK4!$A$3:$G$102,4,FALSE)/VLOOKUP(A22,[1]FOLK1A!$D$3:$J$103,4,FALSE))*1000</f>
        <v>13337.357717238767</v>
      </c>
      <c r="E22" s="6">
        <f>-(VLOOKUP(A22,[1]REGK4!$A$3:$G$102,5,FALSE)/VLOOKUP(A22,[1]FOLK1A!$D$3:$J$103,5,FALSE))*1000</f>
        <v>13977.304777013926</v>
      </c>
      <c r="F22" s="6">
        <f>-(VLOOKUP(A22,[1]REGK4!$A$3:$G$102,6,FALSE)/VLOOKUP(A22,[1]FOLK1A!$D$3:$J$103,6,FALSE))*1000</f>
        <v>13921.377917316178</v>
      </c>
      <c r="G22" s="6">
        <f>-(VLOOKUP(A22,[1]REGK4!$A$3:$G$102,7,FALSE)/VLOOKUP(A22,[1]FOLK1A!$D$3:$J$103,7,FALSE))*1000</f>
        <v>13404.688625499313</v>
      </c>
      <c r="J22" s="3" t="s">
        <v>25</v>
      </c>
      <c r="K22" s="4">
        <v>26510</v>
      </c>
      <c r="L22" s="4">
        <v>14679</v>
      </c>
      <c r="M22" s="4">
        <v>14645</v>
      </c>
      <c r="N22" s="4">
        <v>14944</v>
      </c>
      <c r="O22" s="4">
        <v>14353</v>
      </c>
      <c r="P22" s="4">
        <v>13405</v>
      </c>
    </row>
    <row r="23" spans="1:16" x14ac:dyDescent="0.3">
      <c r="A23" s="3" t="s">
        <v>26</v>
      </c>
      <c r="B23" s="6">
        <f>-(VLOOKUP(A23,[1]REGK4!$A$3:$G$102,2,FALSE)/VLOOKUP(A23,[1]FOLK1A!$D$3:$J$103,2,FALSE))*1000</f>
        <v>8429.2304312806609</v>
      </c>
      <c r="C23" s="6">
        <f>-(VLOOKUP(A23,[1]REGK4!$A$3:$G$102,3,FALSE)/VLOOKUP(A23,[1]FOLK1A!$D$3:$J$103,3,FALSE))*1000</f>
        <v>7042.4708545281965</v>
      </c>
      <c r="D23" s="6">
        <f>-(VLOOKUP(A23,[1]REGK4!$A$3:$G$102,4,FALSE)/VLOOKUP(A23,[1]FOLK1A!$D$3:$J$103,4,FALSE))*1000</f>
        <v>5484.1513783498222</v>
      </c>
      <c r="E23" s="6">
        <f>-(VLOOKUP(A23,[1]REGK4!$A$3:$G$102,5,FALSE)/VLOOKUP(A23,[1]FOLK1A!$D$3:$J$103,5,FALSE))*1000</f>
        <v>4167.9818268770923</v>
      </c>
      <c r="F23" s="6">
        <f>-(VLOOKUP(A23,[1]REGK4!$A$3:$G$102,6,FALSE)/VLOOKUP(A23,[1]FOLK1A!$D$3:$J$103,6,FALSE))*1000</f>
        <v>4417.8202749631319</v>
      </c>
      <c r="G23" s="6">
        <f>-(VLOOKUP(A23,[1]REGK4!$A$3:$G$102,7,FALSE)/VLOOKUP(A23,[1]FOLK1A!$D$3:$J$103,7,FALSE))*1000</f>
        <v>3974.7698843521357</v>
      </c>
      <c r="J23" s="3" t="s">
        <v>26</v>
      </c>
      <c r="K23" s="4">
        <v>9705</v>
      </c>
      <c r="L23" s="4">
        <v>7972</v>
      </c>
      <c r="M23" s="4">
        <v>6022</v>
      </c>
      <c r="N23" s="4">
        <v>4456</v>
      </c>
      <c r="O23" s="4">
        <v>4555</v>
      </c>
      <c r="P23" s="4">
        <v>3975</v>
      </c>
    </row>
    <row r="24" spans="1:16" x14ac:dyDescent="0.3">
      <c r="A24" s="3" t="s">
        <v>27</v>
      </c>
      <c r="B24" s="6">
        <f>-(VLOOKUP(A24,[1]REGK4!$A$3:$G$102,2,FALSE)/VLOOKUP(A24,[1]FOLK1A!$D$3:$J$103,2,FALSE))*1000</f>
        <v>16659.658778205834</v>
      </c>
      <c r="C24" s="6">
        <f>-(VLOOKUP(A24,[1]REGK4!$A$3:$G$102,3,FALSE)/VLOOKUP(A24,[1]FOLK1A!$D$3:$J$103,3,FALSE))*1000</f>
        <v>13981.443884122515</v>
      </c>
      <c r="D24" s="6">
        <f>-(VLOOKUP(A24,[1]REGK4!$A$3:$G$102,4,FALSE)/VLOOKUP(A24,[1]FOLK1A!$D$3:$J$103,4,FALSE))*1000</f>
        <v>13141.129119511827</v>
      </c>
      <c r="E24" s="6">
        <f>-(VLOOKUP(A24,[1]REGK4!$A$3:$G$102,5,FALSE)/VLOOKUP(A24,[1]FOLK1A!$D$3:$J$103,5,FALSE))*1000</f>
        <v>12492.373833390944</v>
      </c>
      <c r="F24" s="6">
        <f>-(VLOOKUP(A24,[1]REGK4!$A$3:$G$102,6,FALSE)/VLOOKUP(A24,[1]FOLK1A!$D$3:$J$103,6,FALSE))*1000</f>
        <v>10871.094416936998</v>
      </c>
      <c r="G24" s="6">
        <f>-(VLOOKUP(A24,[1]REGK4!$A$3:$G$102,7,FALSE)/VLOOKUP(A24,[1]FOLK1A!$D$3:$J$103,7,FALSE))*1000</f>
        <v>9625.1004270793692</v>
      </c>
      <c r="J24" s="3" t="s">
        <v>27</v>
      </c>
      <c r="K24" s="4">
        <v>19180</v>
      </c>
      <c r="L24" s="4">
        <v>15828</v>
      </c>
      <c r="M24" s="4">
        <v>14429</v>
      </c>
      <c r="N24" s="4">
        <v>13356</v>
      </c>
      <c r="O24" s="4">
        <v>11208</v>
      </c>
      <c r="P24" s="4">
        <v>9625</v>
      </c>
    </row>
    <row r="25" spans="1:16" x14ac:dyDescent="0.3">
      <c r="A25" s="3" t="s">
        <v>28</v>
      </c>
      <c r="B25" s="6">
        <f>-(VLOOKUP(A25,[1]REGK4!$A$3:$G$102,2,FALSE)/VLOOKUP(A25,[1]FOLK1A!$D$3:$J$103,2,FALSE))*1000</f>
        <v>61076.637975177393</v>
      </c>
      <c r="C25" s="6">
        <f>-(VLOOKUP(A25,[1]REGK4!$A$3:$G$102,3,FALSE)/VLOOKUP(A25,[1]FOLK1A!$D$3:$J$103,3,FALSE))*1000</f>
        <v>59202.088138885512</v>
      </c>
      <c r="D25" s="6">
        <f>-(VLOOKUP(A25,[1]REGK4!$A$3:$G$102,4,FALSE)/VLOOKUP(A25,[1]FOLK1A!$D$3:$J$103,4,FALSE))*1000</f>
        <v>56774.03455041394</v>
      </c>
      <c r="E25" s="6">
        <f>-(VLOOKUP(A25,[1]REGK4!$A$3:$G$102,5,FALSE)/VLOOKUP(A25,[1]FOLK1A!$D$3:$J$103,5,FALSE))*1000</f>
        <v>54769.21985815603</v>
      </c>
      <c r="F25" s="6">
        <f>-(VLOOKUP(A25,[1]REGK4!$A$3:$G$102,6,FALSE)/VLOOKUP(A25,[1]FOLK1A!$D$3:$J$103,6,FALSE))*1000</f>
        <v>53392.052264235186</v>
      </c>
      <c r="G25" s="6">
        <f>-(VLOOKUP(A25,[1]REGK4!$A$3:$G$102,7,FALSE)/VLOOKUP(A25,[1]FOLK1A!$D$3:$J$103,7,FALSE))*1000</f>
        <v>51508.611384860858</v>
      </c>
      <c r="J25" s="3" t="s">
        <v>28</v>
      </c>
      <c r="K25" s="4">
        <v>70317</v>
      </c>
      <c r="L25" s="4">
        <v>67020</v>
      </c>
      <c r="M25" s="4">
        <v>62339</v>
      </c>
      <c r="N25" s="4">
        <v>58556</v>
      </c>
      <c r="O25" s="4">
        <v>55047</v>
      </c>
      <c r="P25" s="4">
        <v>51509</v>
      </c>
    </row>
    <row r="26" spans="1:16" x14ac:dyDescent="0.3">
      <c r="A26" s="3" t="s">
        <v>29</v>
      </c>
      <c r="B26" s="6">
        <f>-(VLOOKUP(A26,[1]REGK4!$A$3:$G$102,2,FALSE)/VLOOKUP(A26,[1]FOLK1A!$D$3:$J$103,2,FALSE))*1000</f>
        <v>18054.406223410719</v>
      </c>
      <c r="C26" s="6">
        <f>-(VLOOKUP(A26,[1]REGK4!$A$3:$G$102,3,FALSE)/VLOOKUP(A26,[1]FOLK1A!$D$3:$J$103,3,FALSE))*1000</f>
        <v>17160.605545986073</v>
      </c>
      <c r="D26" s="6">
        <f>-(VLOOKUP(A26,[1]REGK4!$A$3:$G$102,4,FALSE)/VLOOKUP(A26,[1]FOLK1A!$D$3:$J$103,4,FALSE))*1000</f>
        <v>16650.399268808927</v>
      </c>
      <c r="E26" s="6">
        <f>-(VLOOKUP(A26,[1]REGK4!$A$3:$G$102,5,FALSE)/VLOOKUP(A26,[1]FOLK1A!$D$3:$J$103,5,FALSE))*1000</f>
        <v>17674.321005317499</v>
      </c>
      <c r="F26" s="6">
        <f>-(VLOOKUP(A26,[1]REGK4!$A$3:$G$102,6,FALSE)/VLOOKUP(A26,[1]FOLK1A!$D$3:$J$103,6,FALSE))*1000</f>
        <v>16362.481529148194</v>
      </c>
      <c r="G26" s="6">
        <f>-(VLOOKUP(A26,[1]REGK4!$A$3:$G$102,7,FALSE)/VLOOKUP(A26,[1]FOLK1A!$D$3:$J$103,7,FALSE))*1000</f>
        <v>14927.809464716131</v>
      </c>
      <c r="J26" s="3" t="s">
        <v>29</v>
      </c>
      <c r="K26" s="4">
        <v>20786</v>
      </c>
      <c r="L26" s="4">
        <v>19427</v>
      </c>
      <c r="M26" s="4">
        <v>18282</v>
      </c>
      <c r="N26" s="4">
        <v>18896</v>
      </c>
      <c r="O26" s="4">
        <v>16870</v>
      </c>
      <c r="P26" s="4">
        <v>14928</v>
      </c>
    </row>
    <row r="27" spans="1:16" x14ac:dyDescent="0.3">
      <c r="A27" s="3" t="s">
        <v>30</v>
      </c>
      <c r="B27" s="6">
        <f>-(VLOOKUP(A27,[1]REGK4!$A$3:$G$102,2,FALSE)/VLOOKUP(A27,[1]FOLK1A!$D$3:$J$103,2,FALSE))*1000</f>
        <v>25384.722706662018</v>
      </c>
      <c r="C27" s="6">
        <f>-(VLOOKUP(A27,[1]REGK4!$A$3:$G$102,3,FALSE)/VLOOKUP(A27,[1]FOLK1A!$D$3:$J$103,3,FALSE))*1000</f>
        <v>26204.020611998218</v>
      </c>
      <c r="D27" s="6">
        <f>-(VLOOKUP(A27,[1]REGK4!$A$3:$G$102,4,FALSE)/VLOOKUP(A27,[1]FOLK1A!$D$3:$J$103,4,FALSE))*1000</f>
        <v>25507.197772645297</v>
      </c>
      <c r="E27" s="6">
        <f>-(VLOOKUP(A27,[1]REGK4!$A$3:$G$102,5,FALSE)/VLOOKUP(A27,[1]FOLK1A!$D$3:$J$103,5,FALSE))*1000</f>
        <v>25064.697296611248</v>
      </c>
      <c r="F27" s="6">
        <f>-(VLOOKUP(A27,[1]REGK4!$A$3:$G$102,6,FALSE)/VLOOKUP(A27,[1]FOLK1A!$D$3:$J$103,6,FALSE))*1000</f>
        <v>24404.558674759737</v>
      </c>
      <c r="G27" s="6">
        <f>-(VLOOKUP(A27,[1]REGK4!$A$3:$G$102,7,FALSE)/VLOOKUP(A27,[1]FOLK1A!$D$3:$J$103,7,FALSE))*1000</f>
        <v>22711.323311588036</v>
      </c>
      <c r="J27" s="3" t="s">
        <v>30</v>
      </c>
      <c r="K27" s="4">
        <v>29225</v>
      </c>
      <c r="L27" s="4">
        <v>29664</v>
      </c>
      <c r="M27" s="4">
        <v>28007</v>
      </c>
      <c r="N27" s="4">
        <v>26798</v>
      </c>
      <c r="O27" s="4">
        <v>25161</v>
      </c>
      <c r="P27" s="4">
        <v>22711</v>
      </c>
    </row>
    <row r="28" spans="1:16" x14ac:dyDescent="0.3">
      <c r="A28" s="3" t="s">
        <v>31</v>
      </c>
      <c r="B28" s="6">
        <f>-(VLOOKUP(A28,[1]REGK4!$A$3:$G$102,2,FALSE)/VLOOKUP(A28,[1]FOLK1A!$D$3:$J$103,2,FALSE))*1000</f>
        <v>8352.015373376109</v>
      </c>
      <c r="C28" s="6">
        <f>-(VLOOKUP(A28,[1]REGK4!$A$3:$G$102,3,FALSE)/VLOOKUP(A28,[1]FOLK1A!$D$3:$J$103,3,FALSE))*1000</f>
        <v>7990.4366826055293</v>
      </c>
      <c r="D28" s="6">
        <f>-(VLOOKUP(A28,[1]REGK4!$A$3:$G$102,4,FALSE)/VLOOKUP(A28,[1]FOLK1A!$D$3:$J$103,4,FALSE))*1000</f>
        <v>8407.1819360551526</v>
      </c>
      <c r="E28" s="6">
        <f>-(VLOOKUP(A28,[1]REGK4!$A$3:$G$102,5,FALSE)/VLOOKUP(A28,[1]FOLK1A!$D$3:$J$103,5,FALSE))*1000</f>
        <v>14894.809579897919</v>
      </c>
      <c r="F28" s="6">
        <f>-(VLOOKUP(A28,[1]REGK4!$A$3:$G$102,6,FALSE)/VLOOKUP(A28,[1]FOLK1A!$D$3:$J$103,6,FALSE))*1000</f>
        <v>14312.218820294927</v>
      </c>
      <c r="G28" s="6">
        <f>-(VLOOKUP(A28,[1]REGK4!$A$3:$G$102,7,FALSE)/VLOOKUP(A28,[1]FOLK1A!$D$3:$J$103,7,FALSE))*1000</f>
        <v>13547.478808277237</v>
      </c>
      <c r="J28" s="3" t="s">
        <v>31</v>
      </c>
      <c r="K28" s="4">
        <v>9616</v>
      </c>
      <c r="L28" s="4">
        <v>9046</v>
      </c>
      <c r="M28" s="4">
        <v>9231</v>
      </c>
      <c r="N28" s="4">
        <v>15925</v>
      </c>
      <c r="O28" s="4">
        <v>14756</v>
      </c>
      <c r="P28" s="4">
        <v>13547</v>
      </c>
    </row>
    <row r="29" spans="1:16" x14ac:dyDescent="0.3">
      <c r="A29" s="3" t="s">
        <v>32</v>
      </c>
      <c r="B29" s="6">
        <f>-(VLOOKUP(A29,[1]REGK4!$A$3:$G$102,2,FALSE)/VLOOKUP(A29,[1]FOLK1A!$D$3:$J$103,2,FALSE))*1000</f>
        <v>11397.763204122264</v>
      </c>
      <c r="C29" s="6">
        <f>-(VLOOKUP(A29,[1]REGK4!$A$3:$G$102,3,FALSE)/VLOOKUP(A29,[1]FOLK1A!$D$3:$J$103,3,FALSE))*1000</f>
        <v>11535.382608028245</v>
      </c>
      <c r="D29" s="6">
        <f>-(VLOOKUP(A29,[1]REGK4!$A$3:$G$102,4,FALSE)/VLOOKUP(A29,[1]FOLK1A!$D$3:$J$103,4,FALSE))*1000</f>
        <v>9727.0952991691283</v>
      </c>
      <c r="E29" s="6">
        <f>-(VLOOKUP(A29,[1]REGK4!$A$3:$G$102,5,FALSE)/VLOOKUP(A29,[1]FOLK1A!$D$3:$J$103,5,FALSE))*1000</f>
        <v>8831.189680943331</v>
      </c>
      <c r="F29" s="6">
        <f>-(VLOOKUP(A29,[1]REGK4!$A$3:$G$102,6,FALSE)/VLOOKUP(A29,[1]FOLK1A!$D$3:$J$103,6,FALSE))*1000</f>
        <v>8534.7515397408479</v>
      </c>
      <c r="G29" s="6">
        <f>-(VLOOKUP(A29,[1]REGK4!$A$3:$G$102,7,FALSE)/VLOOKUP(A29,[1]FOLK1A!$D$3:$J$103,7,FALSE))*1000</f>
        <v>8433.3381876433541</v>
      </c>
      <c r="J29" s="3" t="s">
        <v>32</v>
      </c>
      <c r="K29" s="4">
        <v>13122</v>
      </c>
      <c r="L29" s="4">
        <v>13059</v>
      </c>
      <c r="M29" s="4">
        <v>10680</v>
      </c>
      <c r="N29" s="4">
        <v>9442</v>
      </c>
      <c r="O29" s="4">
        <v>8799</v>
      </c>
      <c r="P29" s="4">
        <v>8433</v>
      </c>
    </row>
    <row r="30" spans="1:16" x14ac:dyDescent="0.3">
      <c r="A30" s="3" t="s">
        <v>33</v>
      </c>
      <c r="B30" s="6">
        <f>-(VLOOKUP(A30,[1]REGK4!$A$3:$G$102,2,FALSE)/VLOOKUP(A30,[1]FOLK1A!$D$3:$J$103,2,FALSE))*1000</f>
        <v>15627.307165309907</v>
      </c>
      <c r="C30" s="6">
        <f>-(VLOOKUP(A30,[1]REGK4!$A$3:$G$102,3,FALSE)/VLOOKUP(A30,[1]FOLK1A!$D$3:$J$103,3,FALSE))*1000</f>
        <v>13248.28615210904</v>
      </c>
      <c r="D30" s="6">
        <f>-(VLOOKUP(A30,[1]REGK4!$A$3:$G$102,4,FALSE)/VLOOKUP(A30,[1]FOLK1A!$D$3:$J$103,4,FALSE))*1000</f>
        <v>14325.92204019046</v>
      </c>
      <c r="E30" s="6">
        <f>-(VLOOKUP(A30,[1]REGK4!$A$3:$G$102,5,FALSE)/VLOOKUP(A30,[1]FOLK1A!$D$3:$J$103,5,FALSE))*1000</f>
        <v>15042.473378509196</v>
      </c>
      <c r="F30" s="6">
        <f>-(VLOOKUP(A30,[1]REGK4!$A$3:$G$102,6,FALSE)/VLOOKUP(A30,[1]FOLK1A!$D$3:$J$103,6,FALSE))*1000</f>
        <v>14961.623290692545</v>
      </c>
      <c r="G30" s="6">
        <f>-(VLOOKUP(A30,[1]REGK4!$A$3:$G$102,7,FALSE)/VLOOKUP(A30,[1]FOLK1A!$D$3:$J$103,7,FALSE))*1000</f>
        <v>13196.904318910574</v>
      </c>
      <c r="J30" s="3" t="s">
        <v>33</v>
      </c>
      <c r="K30" s="4">
        <v>17992</v>
      </c>
      <c r="L30" s="4">
        <v>14998</v>
      </c>
      <c r="M30" s="4">
        <v>15730</v>
      </c>
      <c r="N30" s="4">
        <v>16083</v>
      </c>
      <c r="O30" s="4">
        <v>15425</v>
      </c>
      <c r="P30" s="4">
        <v>13197</v>
      </c>
    </row>
    <row r="31" spans="1:16" x14ac:dyDescent="0.3">
      <c r="A31" s="3" t="s">
        <v>34</v>
      </c>
      <c r="B31" s="6">
        <f>-(VLOOKUP(A31,[1]REGK4!$A$3:$G$102,2,FALSE)/VLOOKUP(A31,[1]FOLK1A!$D$3:$J$103,2,FALSE))*1000</f>
        <v>17132.278402769192</v>
      </c>
      <c r="C31" s="6">
        <f>-(VLOOKUP(A31,[1]REGK4!$A$3:$G$102,3,FALSE)/VLOOKUP(A31,[1]FOLK1A!$D$3:$J$103,3,FALSE))*1000</f>
        <v>20730.273625316899</v>
      </c>
      <c r="D31" s="6">
        <f>-(VLOOKUP(A31,[1]REGK4!$A$3:$G$102,4,FALSE)/VLOOKUP(A31,[1]FOLK1A!$D$3:$J$103,4,FALSE))*1000</f>
        <v>21397.934661465591</v>
      </c>
      <c r="E31" s="6">
        <f>-(VLOOKUP(A31,[1]REGK4!$A$3:$G$102,5,FALSE)/VLOOKUP(A31,[1]FOLK1A!$D$3:$J$103,5,FALSE))*1000</f>
        <v>22709.420734379109</v>
      </c>
      <c r="F31" s="6">
        <f>-(VLOOKUP(A31,[1]REGK4!$A$3:$G$102,6,FALSE)/VLOOKUP(A31,[1]FOLK1A!$D$3:$J$103,6,FALSE))*1000</f>
        <v>21899.856913519925</v>
      </c>
      <c r="G31" s="6">
        <f>-(VLOOKUP(A31,[1]REGK4!$A$3:$G$102,7,FALSE)/VLOOKUP(A31,[1]FOLK1A!$D$3:$J$103,7,FALSE))*1000</f>
        <v>21817.045969400202</v>
      </c>
      <c r="J31" s="3" t="s">
        <v>34</v>
      </c>
      <c r="K31" s="4">
        <v>19724</v>
      </c>
      <c r="L31" s="4">
        <v>23468</v>
      </c>
      <c r="M31" s="4">
        <v>23495</v>
      </c>
      <c r="N31" s="4">
        <v>24280</v>
      </c>
      <c r="O31" s="4">
        <v>22579</v>
      </c>
      <c r="P31" s="4">
        <v>21817</v>
      </c>
    </row>
    <row r="32" spans="1:16" x14ac:dyDescent="0.3">
      <c r="A32" s="3" t="s">
        <v>35</v>
      </c>
      <c r="B32" s="6">
        <f>-(VLOOKUP(A32,[1]REGK4!$A$3:$G$102,2,FALSE)/VLOOKUP(A32,[1]FOLK1A!$D$3:$J$103,2,FALSE))*1000</f>
        <v>15206.167557029648</v>
      </c>
      <c r="C32" s="6">
        <f>-(VLOOKUP(A32,[1]REGK4!$A$3:$G$102,3,FALSE)/VLOOKUP(A32,[1]FOLK1A!$D$3:$J$103,3,FALSE))*1000</f>
        <v>14784.418329600645</v>
      </c>
      <c r="D32" s="6">
        <f>-(VLOOKUP(A32,[1]REGK4!$A$3:$G$102,4,FALSE)/VLOOKUP(A32,[1]FOLK1A!$D$3:$J$103,4,FALSE))*1000</f>
        <v>14637.391064118341</v>
      </c>
      <c r="E32" s="6">
        <f>-(VLOOKUP(A32,[1]REGK4!$A$3:$G$102,5,FALSE)/VLOOKUP(A32,[1]FOLK1A!$D$3:$J$103,5,FALSE))*1000</f>
        <v>14512.689073508245</v>
      </c>
      <c r="F32" s="6">
        <f>-(VLOOKUP(A32,[1]REGK4!$A$3:$G$102,6,FALSE)/VLOOKUP(A32,[1]FOLK1A!$D$3:$J$103,6,FALSE))*1000</f>
        <v>15702.371551570421</v>
      </c>
      <c r="G32" s="6">
        <f>-(VLOOKUP(A32,[1]REGK4!$A$3:$G$102,7,FALSE)/VLOOKUP(A32,[1]FOLK1A!$D$3:$J$103,7,FALSE))*1000</f>
        <v>15899.213650614176</v>
      </c>
      <c r="J32" s="3" t="s">
        <v>35</v>
      </c>
      <c r="K32" s="4">
        <v>17507</v>
      </c>
      <c r="L32" s="4">
        <v>16737</v>
      </c>
      <c r="M32" s="4">
        <v>16072</v>
      </c>
      <c r="N32" s="4">
        <v>15516</v>
      </c>
      <c r="O32" s="4">
        <v>16189</v>
      </c>
      <c r="P32" s="4">
        <v>15899</v>
      </c>
    </row>
    <row r="33" spans="1:16" x14ac:dyDescent="0.3">
      <c r="A33" s="3" t="s">
        <v>36</v>
      </c>
      <c r="B33" s="6">
        <f>-(VLOOKUP(A33,[1]REGK4!$A$3:$G$102,2,FALSE)/VLOOKUP(A33,[1]FOLK1A!$D$3:$J$103,2,FALSE))*1000</f>
        <v>14503.226444972288</v>
      </c>
      <c r="C33" s="6">
        <f>-(VLOOKUP(A33,[1]REGK4!$A$3:$G$102,3,FALSE)/VLOOKUP(A33,[1]FOLK1A!$D$3:$J$103,3,FALSE))*1000</f>
        <v>13684.852311517137</v>
      </c>
      <c r="D33" s="6">
        <f>-(VLOOKUP(A33,[1]REGK4!$A$3:$G$102,4,FALSE)/VLOOKUP(A33,[1]FOLK1A!$D$3:$J$103,4,FALSE))*1000</f>
        <v>12857.710435087445</v>
      </c>
      <c r="E33" s="6">
        <f>-(VLOOKUP(A33,[1]REGK4!$A$3:$G$102,5,FALSE)/VLOOKUP(A33,[1]FOLK1A!$D$3:$J$103,5,FALSE))*1000</f>
        <v>12384.487169548027</v>
      </c>
      <c r="F33" s="6">
        <f>-(VLOOKUP(A33,[1]REGK4!$A$3:$G$102,6,FALSE)/VLOOKUP(A33,[1]FOLK1A!$D$3:$J$103,6,FALSE))*1000</f>
        <v>11665.344015795868</v>
      </c>
      <c r="G33" s="6">
        <f>-(VLOOKUP(A33,[1]REGK4!$A$3:$G$102,7,FALSE)/VLOOKUP(A33,[1]FOLK1A!$D$3:$J$103,7,FALSE))*1000</f>
        <v>10784.272130110348</v>
      </c>
      <c r="J33" s="3" t="s">
        <v>36</v>
      </c>
      <c r="K33" s="4">
        <v>16698</v>
      </c>
      <c r="L33" s="4">
        <v>15492</v>
      </c>
      <c r="M33" s="4">
        <v>14118</v>
      </c>
      <c r="N33" s="4">
        <v>13241</v>
      </c>
      <c r="O33" s="4">
        <v>12027</v>
      </c>
      <c r="P33" s="4">
        <v>10784</v>
      </c>
    </row>
    <row r="34" spans="1:16" x14ac:dyDescent="0.3">
      <c r="A34" s="3" t="s">
        <v>37</v>
      </c>
      <c r="B34" s="6">
        <f>-(VLOOKUP(A34,[1]REGK4!$A$3:$G$102,2,FALSE)/VLOOKUP(A34,[1]FOLK1A!$D$3:$J$103,2,FALSE))*1000</f>
        <v>16972.901412133891</v>
      </c>
      <c r="C34" s="6">
        <f>-(VLOOKUP(A34,[1]REGK4!$A$3:$G$102,3,FALSE)/VLOOKUP(A34,[1]FOLK1A!$D$3:$J$103,3,FALSE))*1000</f>
        <v>18017.354634660613</v>
      </c>
      <c r="D34" s="6">
        <f>-(VLOOKUP(A34,[1]REGK4!$A$3:$G$102,4,FALSE)/VLOOKUP(A34,[1]FOLK1A!$D$3:$J$103,4,FALSE))*1000</f>
        <v>17878.495194861644</v>
      </c>
      <c r="E34" s="6">
        <f>-(VLOOKUP(A34,[1]REGK4!$A$3:$G$102,5,FALSE)/VLOOKUP(A34,[1]FOLK1A!$D$3:$J$103,5,FALSE))*1000</f>
        <v>17400.294051842619</v>
      </c>
      <c r="F34" s="6">
        <f>-(VLOOKUP(A34,[1]REGK4!$A$3:$G$102,6,FALSE)/VLOOKUP(A34,[1]FOLK1A!$D$3:$J$103,6,FALSE))*1000</f>
        <v>17383.711886735549</v>
      </c>
      <c r="G34" s="6">
        <f>-(VLOOKUP(A34,[1]REGK4!$A$3:$G$102,7,FALSE)/VLOOKUP(A34,[1]FOLK1A!$D$3:$J$103,7,FALSE))*1000</f>
        <v>17184.710075523246</v>
      </c>
      <c r="J34" s="3" t="s">
        <v>37</v>
      </c>
      <c r="K34" s="4">
        <v>19541</v>
      </c>
      <c r="L34" s="4">
        <v>20397</v>
      </c>
      <c r="M34" s="4">
        <v>19631</v>
      </c>
      <c r="N34" s="4">
        <v>18603</v>
      </c>
      <c r="O34" s="4">
        <v>17923</v>
      </c>
      <c r="P34" s="4">
        <v>17185</v>
      </c>
    </row>
    <row r="35" spans="1:16" x14ac:dyDescent="0.3">
      <c r="A35" s="3" t="s">
        <v>38</v>
      </c>
      <c r="B35" s="6">
        <f>-(VLOOKUP(A35,[1]REGK4!$A$3:$G$102,2,FALSE)/VLOOKUP(A35,[1]FOLK1A!$D$3:$J$103,2,FALSE))*1000</f>
        <v>19441.633756715408</v>
      </c>
      <c r="C35" s="6">
        <f>-(VLOOKUP(A35,[1]REGK4!$A$3:$G$102,3,FALSE)/VLOOKUP(A35,[1]FOLK1A!$D$3:$J$103,3,FALSE))*1000</f>
        <v>18284.486387875386</v>
      </c>
      <c r="D35" s="6">
        <f>-(VLOOKUP(A35,[1]REGK4!$A$3:$G$102,4,FALSE)/VLOOKUP(A35,[1]FOLK1A!$D$3:$J$103,4,FALSE))*1000</f>
        <v>20479.533580152936</v>
      </c>
      <c r="E35" s="6">
        <f>-(VLOOKUP(A35,[1]REGK4!$A$3:$G$102,5,FALSE)/VLOOKUP(A35,[1]FOLK1A!$D$3:$J$103,5,FALSE))*1000</f>
        <v>19198.805519324502</v>
      </c>
      <c r="F35" s="6">
        <f>-(VLOOKUP(A35,[1]REGK4!$A$3:$G$102,6,FALSE)/VLOOKUP(A35,[1]FOLK1A!$D$3:$J$103,6,FALSE))*1000</f>
        <v>17861.374367335848</v>
      </c>
      <c r="G35" s="6">
        <f>-(VLOOKUP(A35,[1]REGK4!$A$3:$G$102,7,FALSE)/VLOOKUP(A35,[1]FOLK1A!$D$3:$J$103,7,FALSE))*1000</f>
        <v>16458.470754526483</v>
      </c>
      <c r="J35" s="3" t="s">
        <v>38</v>
      </c>
      <c r="K35" s="4">
        <v>22383</v>
      </c>
      <c r="L35" s="4">
        <v>20699</v>
      </c>
      <c r="M35" s="4">
        <v>22487</v>
      </c>
      <c r="N35" s="4">
        <v>20526</v>
      </c>
      <c r="O35" s="4">
        <v>18415</v>
      </c>
      <c r="P35" s="4">
        <v>16458</v>
      </c>
    </row>
    <row r="36" spans="1:16" x14ac:dyDescent="0.3">
      <c r="A36" s="3" t="s">
        <v>39</v>
      </c>
      <c r="B36" s="6">
        <f>-(VLOOKUP(A36,[1]REGK4!$A$3:$G$102,2,FALSE)/VLOOKUP(A36,[1]FOLK1A!$D$3:$J$103,2,FALSE))*1000</f>
        <v>15928.778149588496</v>
      </c>
      <c r="C36" s="6">
        <f>-(VLOOKUP(A36,[1]REGK4!$A$3:$G$102,3,FALSE)/VLOOKUP(A36,[1]FOLK1A!$D$3:$J$103,3,FALSE))*1000</f>
        <v>15902.39243052512</v>
      </c>
      <c r="D36" s="6">
        <f>-(VLOOKUP(A36,[1]REGK4!$A$3:$G$102,4,FALSE)/VLOOKUP(A36,[1]FOLK1A!$D$3:$J$103,4,FALSE))*1000</f>
        <v>15719.210894009626</v>
      </c>
      <c r="E36" s="6">
        <f>-(VLOOKUP(A36,[1]REGK4!$A$3:$G$102,5,FALSE)/VLOOKUP(A36,[1]FOLK1A!$D$3:$J$103,5,FALSE))*1000</f>
        <v>15885.208932124697</v>
      </c>
      <c r="F36" s="6">
        <f>-(VLOOKUP(A36,[1]REGK4!$A$3:$G$102,6,FALSE)/VLOOKUP(A36,[1]FOLK1A!$D$3:$J$103,6,FALSE))*1000</f>
        <v>14486.569614711034</v>
      </c>
      <c r="G36" s="6">
        <f>-(VLOOKUP(A36,[1]REGK4!$A$3:$G$102,7,FALSE)/VLOOKUP(A36,[1]FOLK1A!$D$3:$J$103,7,FALSE))*1000</f>
        <v>12226.464987213667</v>
      </c>
      <c r="J36" s="3" t="s">
        <v>39</v>
      </c>
      <c r="K36" s="4">
        <v>18339</v>
      </c>
      <c r="L36" s="4">
        <v>18002</v>
      </c>
      <c r="M36" s="4">
        <v>17260</v>
      </c>
      <c r="N36" s="4">
        <v>16984</v>
      </c>
      <c r="O36" s="4">
        <v>14936</v>
      </c>
      <c r="P36" s="4">
        <v>12226</v>
      </c>
    </row>
    <row r="37" spans="1:16" x14ac:dyDescent="0.3">
      <c r="A37" s="3" t="s">
        <v>40</v>
      </c>
      <c r="B37" s="6">
        <f>-(VLOOKUP(A37,[1]REGK4!$A$3:$G$102,2,FALSE)/VLOOKUP(A37,[1]FOLK1A!$D$3:$J$103,2,FALSE))*1000</f>
        <v>12831.455861566797</v>
      </c>
      <c r="C37" s="6">
        <f>-(VLOOKUP(A37,[1]REGK4!$A$3:$G$102,3,FALSE)/VLOOKUP(A37,[1]FOLK1A!$D$3:$J$103,3,FALSE))*1000</f>
        <v>11949.046483909417</v>
      </c>
      <c r="D37" s="6">
        <f>-(VLOOKUP(A37,[1]REGK4!$A$3:$G$102,4,FALSE)/VLOOKUP(A37,[1]FOLK1A!$D$3:$J$103,4,FALSE))*1000</f>
        <v>10885.299409967778</v>
      </c>
      <c r="E37" s="6">
        <f>-(VLOOKUP(A37,[1]REGK4!$A$3:$G$102,5,FALSE)/VLOOKUP(A37,[1]FOLK1A!$D$3:$J$103,5,FALSE))*1000</f>
        <v>9734.7833210453027</v>
      </c>
      <c r="F37" s="6">
        <f>-(VLOOKUP(A37,[1]REGK4!$A$3:$G$102,6,FALSE)/VLOOKUP(A37,[1]FOLK1A!$D$3:$J$103,6,FALSE))*1000</f>
        <v>8839.1951644963683</v>
      </c>
      <c r="G37" s="6">
        <f>-(VLOOKUP(A37,[1]REGK4!$A$3:$G$102,7,FALSE)/VLOOKUP(A37,[1]FOLK1A!$D$3:$J$103,7,FALSE))*1000</f>
        <v>8045.4472264712977</v>
      </c>
      <c r="J37" s="3" t="s">
        <v>40</v>
      </c>
      <c r="K37" s="4">
        <v>14773</v>
      </c>
      <c r="L37" s="4">
        <v>13527</v>
      </c>
      <c r="M37" s="4">
        <v>11952</v>
      </c>
      <c r="N37" s="4">
        <v>10408</v>
      </c>
      <c r="O37" s="4">
        <v>9113</v>
      </c>
      <c r="P37" s="4">
        <v>8045</v>
      </c>
    </row>
    <row r="38" spans="1:16" x14ac:dyDescent="0.3">
      <c r="A38" s="3" t="s">
        <v>41</v>
      </c>
      <c r="B38" s="6">
        <f>-(VLOOKUP(A38,[1]REGK4!$A$3:$G$102,2,FALSE)/VLOOKUP(A38,[1]FOLK1A!$D$3:$J$103,2,FALSE))*1000</f>
        <v>9954.9485633203276</v>
      </c>
      <c r="C38" s="6">
        <f>-(VLOOKUP(A38,[1]REGK4!$A$3:$G$102,3,FALSE)/VLOOKUP(A38,[1]FOLK1A!$D$3:$J$103,3,FALSE))*1000</f>
        <v>9109.6027475053397</v>
      </c>
      <c r="D38" s="6">
        <f>-(VLOOKUP(A38,[1]REGK4!$A$3:$G$102,4,FALSE)/VLOOKUP(A38,[1]FOLK1A!$D$3:$J$103,4,FALSE))*1000</f>
        <v>8420.3104856037826</v>
      </c>
      <c r="E38" s="6">
        <f>-(VLOOKUP(A38,[1]REGK4!$A$3:$G$102,5,FALSE)/VLOOKUP(A38,[1]FOLK1A!$D$3:$J$103,5,FALSE))*1000</f>
        <v>8297.6605541213103</v>
      </c>
      <c r="F38" s="6">
        <f>-(VLOOKUP(A38,[1]REGK4!$A$3:$G$102,6,FALSE)/VLOOKUP(A38,[1]FOLK1A!$D$3:$J$103,6,FALSE))*1000</f>
        <v>7291.5604418950497</v>
      </c>
      <c r="G38" s="6">
        <f>-(VLOOKUP(A38,[1]REGK4!$A$3:$G$102,7,FALSE)/VLOOKUP(A38,[1]FOLK1A!$D$3:$J$103,7,FALSE))*1000</f>
        <v>7192.7933152331498</v>
      </c>
      <c r="J38" s="3" t="s">
        <v>41</v>
      </c>
      <c r="K38" s="4">
        <v>11461</v>
      </c>
      <c r="L38" s="4">
        <v>10313</v>
      </c>
      <c r="M38" s="4">
        <v>9246</v>
      </c>
      <c r="N38" s="4">
        <v>8871</v>
      </c>
      <c r="O38" s="4">
        <v>7518</v>
      </c>
      <c r="P38" s="4">
        <v>7193</v>
      </c>
    </row>
    <row r="39" spans="1:16" x14ac:dyDescent="0.3">
      <c r="A39" s="3" t="s">
        <v>42</v>
      </c>
      <c r="B39" s="6">
        <f>-(VLOOKUP(A39,[1]REGK4!$A$3:$G$102,2,FALSE)/VLOOKUP(A39,[1]FOLK1A!$D$3:$J$103,2,FALSE))*1000</f>
        <v>24507.057402412589</v>
      </c>
      <c r="C39" s="6">
        <f>-(VLOOKUP(A39,[1]REGK4!$A$3:$G$102,3,FALSE)/VLOOKUP(A39,[1]FOLK1A!$D$3:$J$103,3,FALSE))*1000</f>
        <v>23075.829227156984</v>
      </c>
      <c r="D39" s="6">
        <f>-(VLOOKUP(A39,[1]REGK4!$A$3:$G$102,4,FALSE)/VLOOKUP(A39,[1]FOLK1A!$D$3:$J$103,4,FALSE))*1000</f>
        <v>21934.267330499362</v>
      </c>
      <c r="E39" s="6">
        <f>-(VLOOKUP(A39,[1]REGK4!$A$3:$G$102,5,FALSE)/VLOOKUP(A39,[1]FOLK1A!$D$3:$J$103,5,FALSE))*1000</f>
        <v>20659.898392604315</v>
      </c>
      <c r="F39" s="6">
        <f>-(VLOOKUP(A39,[1]REGK4!$A$3:$G$102,6,FALSE)/VLOOKUP(A39,[1]FOLK1A!$D$3:$J$103,6,FALSE))*1000</f>
        <v>19477.664326738992</v>
      </c>
      <c r="G39" s="6">
        <f>-(VLOOKUP(A39,[1]REGK4!$A$3:$G$102,7,FALSE)/VLOOKUP(A39,[1]FOLK1A!$D$3:$J$103,7,FALSE))*1000</f>
        <v>19651.741545526682</v>
      </c>
      <c r="J39" s="3" t="s">
        <v>42</v>
      </c>
      <c r="K39" s="4">
        <v>28215</v>
      </c>
      <c r="L39" s="4">
        <v>26123</v>
      </c>
      <c r="M39" s="4">
        <v>24084</v>
      </c>
      <c r="N39" s="4">
        <v>22088</v>
      </c>
      <c r="O39" s="4">
        <v>20081</v>
      </c>
      <c r="P39" s="4">
        <v>19652</v>
      </c>
    </row>
    <row r="40" spans="1:16" x14ac:dyDescent="0.3">
      <c r="A40" s="3" t="s">
        <v>43</v>
      </c>
      <c r="B40" s="6">
        <f>-(VLOOKUP(A40,[1]REGK4!$A$3:$G$102,2,FALSE)/VLOOKUP(A40,[1]FOLK1A!$D$3:$J$103,2,FALSE))*1000</f>
        <v>18321.266652716749</v>
      </c>
      <c r="C40" s="6">
        <f>-(VLOOKUP(A40,[1]REGK4!$A$3:$G$102,3,FALSE)/VLOOKUP(A40,[1]FOLK1A!$D$3:$J$103,3,FALSE))*1000</f>
        <v>16876.970825574175</v>
      </c>
      <c r="D40" s="6">
        <f>-(VLOOKUP(A40,[1]REGK4!$A$3:$G$102,4,FALSE)/VLOOKUP(A40,[1]FOLK1A!$D$3:$J$103,4,FALSE))*1000</f>
        <v>16394.951673674437</v>
      </c>
      <c r="E40" s="6">
        <f>-(VLOOKUP(A40,[1]REGK4!$A$3:$G$102,5,FALSE)/VLOOKUP(A40,[1]FOLK1A!$D$3:$J$103,5,FALSE))*1000</f>
        <v>15543.901744682582</v>
      </c>
      <c r="F40" s="6">
        <f>-(VLOOKUP(A40,[1]REGK4!$A$3:$G$102,6,FALSE)/VLOOKUP(A40,[1]FOLK1A!$D$3:$J$103,6,FALSE))*1000</f>
        <v>14388.338270939939</v>
      </c>
      <c r="G40" s="6">
        <f>-(VLOOKUP(A40,[1]REGK4!$A$3:$G$102,7,FALSE)/VLOOKUP(A40,[1]FOLK1A!$D$3:$J$103,7,FALSE))*1000</f>
        <v>13197.111845715281</v>
      </c>
      <c r="J40" s="3" t="s">
        <v>43</v>
      </c>
      <c r="K40" s="4">
        <v>21093</v>
      </c>
      <c r="L40" s="4">
        <v>19106</v>
      </c>
      <c r="M40" s="4">
        <v>18002</v>
      </c>
      <c r="N40" s="4">
        <v>16619</v>
      </c>
      <c r="O40" s="4">
        <v>14834</v>
      </c>
      <c r="P40" s="4">
        <v>13197</v>
      </c>
    </row>
    <row r="41" spans="1:16" x14ac:dyDescent="0.3">
      <c r="A41" s="3" t="s">
        <v>44</v>
      </c>
      <c r="B41" s="6">
        <f>-(VLOOKUP(A41,[1]REGK4!$A$3:$G$102,2,FALSE)/VLOOKUP(A41,[1]FOLK1A!$D$3:$J$103,2,FALSE))*1000</f>
        <v>7480.5680737586308</v>
      </c>
      <c r="C41" s="6">
        <f>-(VLOOKUP(A41,[1]REGK4!$A$3:$G$102,3,FALSE)/VLOOKUP(A41,[1]FOLK1A!$D$3:$J$103,3,FALSE))*1000</f>
        <v>6415.7391537778512</v>
      </c>
      <c r="D41" s="6">
        <f>-(VLOOKUP(A41,[1]REGK4!$A$3:$G$102,4,FALSE)/VLOOKUP(A41,[1]FOLK1A!$D$3:$J$103,4,FALSE))*1000</f>
        <v>5359.9868445394559</v>
      </c>
      <c r="E41" s="6">
        <f>-(VLOOKUP(A41,[1]REGK4!$A$3:$G$102,5,FALSE)/VLOOKUP(A41,[1]FOLK1A!$D$3:$J$103,5,FALSE))*1000</f>
        <v>4329.1360976011865</v>
      </c>
      <c r="F41" s="6">
        <f>-(VLOOKUP(A41,[1]REGK4!$A$3:$G$102,6,FALSE)/VLOOKUP(A41,[1]FOLK1A!$D$3:$J$103,6,FALSE))*1000</f>
        <v>4116.2761792306255</v>
      </c>
      <c r="G41" s="6">
        <f>-(VLOOKUP(A41,[1]REGK4!$A$3:$G$102,7,FALSE)/VLOOKUP(A41,[1]FOLK1A!$D$3:$J$103,7,FALSE))*1000</f>
        <v>3818.8080576140278</v>
      </c>
      <c r="J41" s="3" t="s">
        <v>44</v>
      </c>
      <c r="K41" s="4">
        <v>8612</v>
      </c>
      <c r="L41" s="4">
        <v>7263</v>
      </c>
      <c r="M41" s="4">
        <v>5885</v>
      </c>
      <c r="N41" s="4">
        <v>4628</v>
      </c>
      <c r="O41" s="4">
        <v>4244</v>
      </c>
      <c r="P41" s="4">
        <v>3819</v>
      </c>
    </row>
    <row r="42" spans="1:16" x14ac:dyDescent="0.3">
      <c r="A42" s="3" t="s">
        <v>45</v>
      </c>
      <c r="B42" s="6">
        <f>-(VLOOKUP(A42,[1]REGK4!$A$3:$G$102,2,FALSE)/VLOOKUP(A42,[1]FOLK1A!$D$3:$J$103,2,FALSE))*1000</f>
        <v>27264.700117600943</v>
      </c>
      <c r="C42" s="6">
        <f>-(VLOOKUP(A42,[1]REGK4!$A$3:$G$102,3,FALSE)/VLOOKUP(A42,[1]FOLK1A!$D$3:$J$103,3,FALSE))*1000</f>
        <v>27806.228459497655</v>
      </c>
      <c r="D42" s="6">
        <f>-(VLOOKUP(A42,[1]REGK4!$A$3:$G$102,4,FALSE)/VLOOKUP(A42,[1]FOLK1A!$D$3:$J$103,4,FALSE))*1000</f>
        <v>25851.982224885163</v>
      </c>
      <c r="E42" s="6">
        <f>-(VLOOKUP(A42,[1]REGK4!$A$3:$G$102,5,FALSE)/VLOOKUP(A42,[1]FOLK1A!$D$3:$J$103,5,FALSE))*1000</f>
        <v>23313.005069517643</v>
      </c>
      <c r="F42" s="6">
        <f>-(VLOOKUP(A42,[1]REGK4!$A$3:$G$102,6,FALSE)/VLOOKUP(A42,[1]FOLK1A!$D$3:$J$103,6,FALSE))*1000</f>
        <v>23510.506171900743</v>
      </c>
      <c r="G42" s="6">
        <f>-(VLOOKUP(A42,[1]REGK4!$A$3:$G$102,7,FALSE)/VLOOKUP(A42,[1]FOLK1A!$D$3:$J$103,7,FALSE))*1000</f>
        <v>21566.670096198366</v>
      </c>
      <c r="J42" s="3" t="s">
        <v>45</v>
      </c>
      <c r="K42" s="4">
        <v>31390</v>
      </c>
      <c r="L42" s="4">
        <v>31478</v>
      </c>
      <c r="M42" s="4">
        <v>28386</v>
      </c>
      <c r="N42" s="4">
        <v>24925</v>
      </c>
      <c r="O42" s="4">
        <v>24239</v>
      </c>
      <c r="P42" s="4">
        <v>21567</v>
      </c>
    </row>
    <row r="43" spans="1:16" x14ac:dyDescent="0.3">
      <c r="A43" s="3" t="s">
        <v>46</v>
      </c>
      <c r="B43" s="6">
        <f>-(VLOOKUP(A43,[1]REGK4!$A$3:$G$102,2,FALSE)/VLOOKUP(A43,[1]FOLK1A!$D$3:$J$103,2,FALSE))*1000</f>
        <v>17478.049660313831</v>
      </c>
      <c r="C43" s="6">
        <f>-(VLOOKUP(A43,[1]REGK4!$A$3:$G$102,3,FALSE)/VLOOKUP(A43,[1]FOLK1A!$D$3:$J$103,3,FALSE))*1000</f>
        <v>15426.172567431611</v>
      </c>
      <c r="D43" s="6">
        <f>-(VLOOKUP(A43,[1]REGK4!$A$3:$G$102,4,FALSE)/VLOOKUP(A43,[1]FOLK1A!$D$3:$J$103,4,FALSE))*1000</f>
        <v>13793.247896623947</v>
      </c>
      <c r="E43" s="6">
        <f>-(VLOOKUP(A43,[1]REGK4!$A$3:$G$102,5,FALSE)/VLOOKUP(A43,[1]FOLK1A!$D$3:$J$103,5,FALSE))*1000</f>
        <v>12453.060211928978</v>
      </c>
      <c r="F43" s="6">
        <f>-(VLOOKUP(A43,[1]REGK4!$A$3:$G$102,6,FALSE)/VLOOKUP(A43,[1]FOLK1A!$D$3:$J$103,6,FALSE))*1000</f>
        <v>11506.871453681093</v>
      </c>
      <c r="G43" s="6">
        <f>-(VLOOKUP(A43,[1]REGK4!$A$3:$G$102,7,FALSE)/VLOOKUP(A43,[1]FOLK1A!$D$3:$J$103,7,FALSE))*1000</f>
        <v>10496.652586744478</v>
      </c>
      <c r="J43" s="3" t="s">
        <v>46</v>
      </c>
      <c r="K43" s="4">
        <v>20122</v>
      </c>
      <c r="L43" s="4">
        <v>17463</v>
      </c>
      <c r="M43" s="4">
        <v>15145</v>
      </c>
      <c r="N43" s="4">
        <v>13314</v>
      </c>
      <c r="O43" s="4">
        <v>11864</v>
      </c>
      <c r="P43" s="4">
        <v>10497</v>
      </c>
    </row>
    <row r="44" spans="1:16" x14ac:dyDescent="0.3">
      <c r="A44" s="3" t="s">
        <v>47</v>
      </c>
      <c r="B44" s="6">
        <f>-(VLOOKUP(A44,[1]REGK4!$A$3:$G$102,2,FALSE)/VLOOKUP(A44,[1]FOLK1A!$D$3:$J$103,2,FALSE))*1000</f>
        <v>17975.329995448337</v>
      </c>
      <c r="C44" s="6">
        <f>-(VLOOKUP(A44,[1]REGK4!$A$3:$G$102,3,FALSE)/VLOOKUP(A44,[1]FOLK1A!$D$3:$J$103,3,FALSE))*1000</f>
        <v>17844.709379929624</v>
      </c>
      <c r="D44" s="6">
        <f>-(VLOOKUP(A44,[1]REGK4!$A$3:$G$102,4,FALSE)/VLOOKUP(A44,[1]FOLK1A!$D$3:$J$103,4,FALSE))*1000</f>
        <v>17615.587167070218</v>
      </c>
      <c r="E44" s="6">
        <f>-(VLOOKUP(A44,[1]REGK4!$A$3:$G$102,5,FALSE)/VLOOKUP(A44,[1]FOLK1A!$D$3:$J$103,5,FALSE))*1000</f>
        <v>18155.671296296299</v>
      </c>
      <c r="F44" s="6">
        <f>-(VLOOKUP(A44,[1]REGK4!$A$3:$G$102,6,FALSE)/VLOOKUP(A44,[1]FOLK1A!$D$3:$J$103,6,FALSE))*1000</f>
        <v>15839.465191332412</v>
      </c>
      <c r="G44" s="6">
        <f>-(VLOOKUP(A44,[1]REGK4!$A$3:$G$102,7,FALSE)/VLOOKUP(A44,[1]FOLK1A!$D$3:$J$103,7,FALSE))*1000</f>
        <v>22357.260393057841</v>
      </c>
      <c r="J44" s="3" t="s">
        <v>47</v>
      </c>
      <c r="K44" s="4">
        <v>20695</v>
      </c>
      <c r="L44" s="4">
        <v>20201</v>
      </c>
      <c r="M44" s="4">
        <v>19342</v>
      </c>
      <c r="N44" s="4">
        <v>19411</v>
      </c>
      <c r="O44" s="4">
        <v>16330</v>
      </c>
      <c r="P44" s="4">
        <v>22357</v>
      </c>
    </row>
    <row r="45" spans="1:16" x14ac:dyDescent="0.3">
      <c r="A45" s="3" t="s">
        <v>48</v>
      </c>
      <c r="B45" s="6">
        <f>-(VLOOKUP(A45,[1]REGK4!$A$3:$G$102,2,FALSE)/VLOOKUP(A45,[1]FOLK1A!$D$3:$J$103,2,FALSE))*1000</f>
        <v>11690.519912774016</v>
      </c>
      <c r="C45" s="6">
        <f>-(VLOOKUP(A45,[1]REGK4!$A$3:$G$102,3,FALSE)/VLOOKUP(A45,[1]FOLK1A!$D$3:$J$103,3,FALSE))*1000</f>
        <v>12119.211906934308</v>
      </c>
      <c r="D45" s="6">
        <f>-(VLOOKUP(A45,[1]REGK4!$A$3:$G$102,4,FALSE)/VLOOKUP(A45,[1]FOLK1A!$D$3:$J$103,4,FALSE))*1000</f>
        <v>11136.614780535689</v>
      </c>
      <c r="E45" s="6">
        <f>-(VLOOKUP(A45,[1]REGK4!$A$3:$G$102,5,FALSE)/VLOOKUP(A45,[1]FOLK1A!$D$3:$J$103,5,FALSE))*1000</f>
        <v>10220.979795184057</v>
      </c>
      <c r="F45" s="6">
        <f>-(VLOOKUP(A45,[1]REGK4!$A$3:$G$102,6,FALSE)/VLOOKUP(A45,[1]FOLK1A!$D$3:$J$103,6,FALSE))*1000</f>
        <v>9249.0292732630187</v>
      </c>
      <c r="G45" s="6">
        <f>-(VLOOKUP(A45,[1]REGK4!$A$3:$G$102,7,FALSE)/VLOOKUP(A45,[1]FOLK1A!$D$3:$J$103,7,FALSE))*1000</f>
        <v>8590.1049309227819</v>
      </c>
      <c r="J45" s="3" t="s">
        <v>48</v>
      </c>
      <c r="K45" s="4">
        <v>13459</v>
      </c>
      <c r="L45" s="4">
        <v>13720</v>
      </c>
      <c r="M45" s="4">
        <v>12228</v>
      </c>
      <c r="N45" s="4">
        <v>10928</v>
      </c>
      <c r="O45" s="4">
        <v>9536</v>
      </c>
      <c r="P45" s="4">
        <v>8590</v>
      </c>
    </row>
    <row r="46" spans="1:16" x14ac:dyDescent="0.3">
      <c r="A46" s="3" t="s">
        <v>49</v>
      </c>
      <c r="B46" s="6">
        <f>-(VLOOKUP(A46,[1]REGK4!$A$3:$G$102,2,FALSE)/VLOOKUP(A46,[1]FOLK1A!$D$3:$J$103,2,FALSE))*1000</f>
        <v>16834.678794769756</v>
      </c>
      <c r="C46" s="6">
        <f>-(VLOOKUP(A46,[1]REGK4!$A$3:$G$102,3,FALSE)/VLOOKUP(A46,[1]FOLK1A!$D$3:$J$103,3,FALSE))*1000</f>
        <v>15470.844070140154</v>
      </c>
      <c r="D46" s="6">
        <f>-(VLOOKUP(A46,[1]REGK4!$A$3:$G$102,4,FALSE)/VLOOKUP(A46,[1]FOLK1A!$D$3:$J$103,4,FALSE))*1000</f>
        <v>15389.250243914641</v>
      </c>
      <c r="E46" s="6">
        <f>-(VLOOKUP(A46,[1]REGK4!$A$3:$G$102,5,FALSE)/VLOOKUP(A46,[1]FOLK1A!$D$3:$J$103,5,FALSE))*1000</f>
        <v>15076.263752788151</v>
      </c>
      <c r="F46" s="6">
        <f>-(VLOOKUP(A46,[1]REGK4!$A$3:$G$102,6,FALSE)/VLOOKUP(A46,[1]FOLK1A!$D$3:$J$103,6,FALSE))*1000</f>
        <v>12870.948431751574</v>
      </c>
      <c r="G46" s="6">
        <f>-(VLOOKUP(A46,[1]REGK4!$A$3:$G$102,7,FALSE)/VLOOKUP(A46,[1]FOLK1A!$D$3:$J$103,7,FALSE))*1000</f>
        <v>11682.737977439145</v>
      </c>
      <c r="J46" s="3" t="s">
        <v>49</v>
      </c>
      <c r="K46" s="4">
        <v>19382</v>
      </c>
      <c r="L46" s="4">
        <v>17514</v>
      </c>
      <c r="M46" s="4">
        <v>16898</v>
      </c>
      <c r="N46" s="4">
        <v>16119</v>
      </c>
      <c r="O46" s="4">
        <v>13270</v>
      </c>
      <c r="P46" s="4">
        <v>11683</v>
      </c>
    </row>
    <row r="47" spans="1:16" x14ac:dyDescent="0.3">
      <c r="A47" s="3" t="s">
        <v>50</v>
      </c>
      <c r="B47" s="6">
        <f>-(VLOOKUP(A47,[1]REGK4!$A$3:$G$102,2,FALSE)/VLOOKUP(A47,[1]FOLK1A!$D$3:$J$103,2,FALSE))*1000</f>
        <v>23124.93304767006</v>
      </c>
      <c r="C47" s="6">
        <f>-(VLOOKUP(A47,[1]REGK4!$A$3:$G$102,3,FALSE)/VLOOKUP(A47,[1]FOLK1A!$D$3:$J$103,3,FALSE))*1000</f>
        <v>21327.04381512156</v>
      </c>
      <c r="D47" s="6">
        <f>-(VLOOKUP(A47,[1]REGK4!$A$3:$G$102,4,FALSE)/VLOOKUP(A47,[1]FOLK1A!$D$3:$J$103,4,FALSE))*1000</f>
        <v>19929.562964930923</v>
      </c>
      <c r="E47" s="6">
        <f>-(VLOOKUP(A47,[1]REGK4!$A$3:$G$102,5,FALSE)/VLOOKUP(A47,[1]FOLK1A!$D$3:$J$103,5,FALSE))*1000</f>
        <v>18578.317989712676</v>
      </c>
      <c r="F47" s="6">
        <f>-(VLOOKUP(A47,[1]REGK4!$A$3:$G$102,6,FALSE)/VLOOKUP(A47,[1]FOLK1A!$D$3:$J$103,6,FALSE))*1000</f>
        <v>16869.585073068894</v>
      </c>
      <c r="G47" s="6">
        <f>-(VLOOKUP(A47,[1]REGK4!$A$3:$G$102,7,FALSE)/VLOOKUP(A47,[1]FOLK1A!$D$3:$J$103,7,FALSE))*1000</f>
        <v>15316.527339556971</v>
      </c>
      <c r="J47" s="3" t="s">
        <v>50</v>
      </c>
      <c r="K47" s="4">
        <v>26624</v>
      </c>
      <c r="L47" s="4">
        <v>24143</v>
      </c>
      <c r="M47" s="4">
        <v>21883</v>
      </c>
      <c r="N47" s="4">
        <v>19863</v>
      </c>
      <c r="O47" s="4">
        <v>17393</v>
      </c>
      <c r="P47" s="4">
        <v>15317</v>
      </c>
    </row>
    <row r="48" spans="1:16" x14ac:dyDescent="0.3">
      <c r="A48" s="3" t="s">
        <v>51</v>
      </c>
      <c r="B48" s="6">
        <f>-(VLOOKUP(A48,[1]REGK4!$A$3:$G$102,2,FALSE)/VLOOKUP(A48,[1]FOLK1A!$D$3:$J$103,2,FALSE))*1000</f>
        <v>12397.022767075307</v>
      </c>
      <c r="C48" s="6">
        <f>-(VLOOKUP(A48,[1]REGK4!$A$3:$G$102,3,FALSE)/VLOOKUP(A48,[1]FOLK1A!$D$3:$J$103,3,FALSE))*1000</f>
        <v>11197.345816869953</v>
      </c>
      <c r="D48" s="6">
        <f>-(VLOOKUP(A48,[1]REGK4!$A$3:$G$102,4,FALSE)/VLOOKUP(A48,[1]FOLK1A!$D$3:$J$103,4,FALSE))*1000</f>
        <v>10026.190975865688</v>
      </c>
      <c r="E48" s="6">
        <f>-(VLOOKUP(A48,[1]REGK4!$A$3:$G$102,5,FALSE)/VLOOKUP(A48,[1]FOLK1A!$D$3:$J$103,5,FALSE))*1000</f>
        <v>9745.2614655610087</v>
      </c>
      <c r="F48" s="6">
        <f>-(VLOOKUP(A48,[1]REGK4!$A$3:$G$102,6,FALSE)/VLOOKUP(A48,[1]FOLK1A!$D$3:$J$103,6,FALSE))*1000</f>
        <v>9368.9418929205785</v>
      </c>
      <c r="G48" s="6">
        <f>-(VLOOKUP(A48,[1]REGK4!$A$3:$G$102,7,FALSE)/VLOOKUP(A48,[1]FOLK1A!$D$3:$J$103,7,FALSE))*1000</f>
        <v>9001.7314189189183</v>
      </c>
      <c r="J48" s="3" t="s">
        <v>51</v>
      </c>
      <c r="K48" s="4">
        <v>14273</v>
      </c>
      <c r="L48" s="4">
        <v>12676</v>
      </c>
      <c r="M48" s="4">
        <v>11009</v>
      </c>
      <c r="N48" s="4">
        <v>10419</v>
      </c>
      <c r="O48" s="4">
        <v>9659</v>
      </c>
      <c r="P48" s="4">
        <v>9002</v>
      </c>
    </row>
    <row r="49" spans="1:16" x14ac:dyDescent="0.3">
      <c r="A49" s="3" t="s">
        <v>52</v>
      </c>
      <c r="B49" s="6">
        <f>-(VLOOKUP(A49,[1]REGK4!$A$3:$G$102,2,FALSE)/VLOOKUP(A49,[1]FOLK1A!$D$3:$J$103,2,FALSE))*1000</f>
        <v>21421.388632060934</v>
      </c>
      <c r="C49" s="6">
        <f>-(VLOOKUP(A49,[1]REGK4!$A$3:$G$102,3,FALSE)/VLOOKUP(A49,[1]FOLK1A!$D$3:$J$103,3,FALSE))*1000</f>
        <v>20757.063766901207</v>
      </c>
      <c r="D49" s="6">
        <f>-(VLOOKUP(A49,[1]REGK4!$A$3:$G$102,4,FALSE)/VLOOKUP(A49,[1]FOLK1A!$D$3:$J$103,4,FALSE))*1000</f>
        <v>20701.35527589545</v>
      </c>
      <c r="E49" s="6">
        <f>-(VLOOKUP(A49,[1]REGK4!$A$3:$G$102,5,FALSE)/VLOOKUP(A49,[1]FOLK1A!$D$3:$J$103,5,FALSE))*1000</f>
        <v>20091.093647675181</v>
      </c>
      <c r="F49" s="6">
        <f>-(VLOOKUP(A49,[1]REGK4!$A$3:$G$102,6,FALSE)/VLOOKUP(A49,[1]FOLK1A!$D$3:$J$103,6,FALSE))*1000</f>
        <v>18965.556679716712</v>
      </c>
      <c r="G49" s="6">
        <f>-(VLOOKUP(A49,[1]REGK4!$A$3:$G$102,7,FALSE)/VLOOKUP(A49,[1]FOLK1A!$D$3:$J$103,7,FALSE))*1000</f>
        <v>17125.735687533437</v>
      </c>
      <c r="J49" s="3" t="s">
        <v>52</v>
      </c>
      <c r="K49" s="4">
        <v>24662</v>
      </c>
      <c r="L49" s="4">
        <v>23498</v>
      </c>
      <c r="M49" s="4">
        <v>22730</v>
      </c>
      <c r="N49" s="4">
        <v>21480</v>
      </c>
      <c r="O49" s="4">
        <v>19553</v>
      </c>
      <c r="P49" s="4">
        <v>17126</v>
      </c>
    </row>
    <row r="50" spans="1:16" x14ac:dyDescent="0.3">
      <c r="A50" s="3" t="s">
        <v>53</v>
      </c>
      <c r="B50" s="6">
        <f>-(VLOOKUP(A50,[1]REGK4!$A$3:$G$102,2,FALSE)/VLOOKUP(A50,[1]FOLK1A!$D$3:$J$103,2,FALSE))*1000</f>
        <v>19827.152042637459</v>
      </c>
      <c r="C50" s="6">
        <f>-(VLOOKUP(A50,[1]REGK4!$A$3:$G$102,3,FALSE)/VLOOKUP(A50,[1]FOLK1A!$D$3:$J$103,3,FALSE))*1000</f>
        <v>18311.866398942162</v>
      </c>
      <c r="D50" s="6">
        <f>-(VLOOKUP(A50,[1]REGK4!$A$3:$G$102,4,FALSE)/VLOOKUP(A50,[1]FOLK1A!$D$3:$J$103,4,FALSE))*1000</f>
        <v>17484.968277208394</v>
      </c>
      <c r="E50" s="6">
        <f>-(VLOOKUP(A50,[1]REGK4!$A$3:$G$102,5,FALSE)/VLOOKUP(A50,[1]FOLK1A!$D$3:$J$103,5,FALSE))*1000</f>
        <v>15899.644651390759</v>
      </c>
      <c r="F50" s="6">
        <f>-(VLOOKUP(A50,[1]REGK4!$A$3:$G$102,6,FALSE)/VLOOKUP(A50,[1]FOLK1A!$D$3:$J$103,6,FALSE))*1000</f>
        <v>14290.632624393129</v>
      </c>
      <c r="G50" s="6">
        <f>-(VLOOKUP(A50,[1]REGK4!$A$3:$G$102,7,FALSE)/VLOOKUP(A50,[1]FOLK1A!$D$3:$J$103,7,FALSE))*1000</f>
        <v>13116.528354080221</v>
      </c>
      <c r="J50" s="3" t="s">
        <v>53</v>
      </c>
      <c r="K50" s="4">
        <v>22827</v>
      </c>
      <c r="L50" s="4">
        <v>20730</v>
      </c>
      <c r="M50" s="4">
        <v>19199</v>
      </c>
      <c r="N50" s="4">
        <v>16999</v>
      </c>
      <c r="O50" s="4">
        <v>14734</v>
      </c>
      <c r="P50" s="4">
        <v>13117</v>
      </c>
    </row>
    <row r="51" spans="1:16" x14ac:dyDescent="0.3">
      <c r="A51" s="3" t="s">
        <v>54</v>
      </c>
      <c r="B51" s="6">
        <f>-(VLOOKUP(A51,[1]REGK4!$A$3:$G$102,2,FALSE)/VLOOKUP(A51,[1]FOLK1A!$D$3:$J$103,2,FALSE))*1000</f>
        <v>9064.7844718931174</v>
      </c>
      <c r="C51" s="6">
        <f>-(VLOOKUP(A51,[1]REGK4!$A$3:$G$102,3,FALSE)/VLOOKUP(A51,[1]FOLK1A!$D$3:$J$103,3,FALSE))*1000</f>
        <v>8634.5221773804242</v>
      </c>
      <c r="D51" s="6">
        <f>-(VLOOKUP(A51,[1]REGK4!$A$3:$G$102,4,FALSE)/VLOOKUP(A51,[1]FOLK1A!$D$3:$J$103,4,FALSE))*1000</f>
        <v>8526.5541928177972</v>
      </c>
      <c r="E51" s="6">
        <f>-(VLOOKUP(A51,[1]REGK4!$A$3:$G$102,5,FALSE)/VLOOKUP(A51,[1]FOLK1A!$D$3:$J$103,5,FALSE))*1000</f>
        <v>8504.0295564616481</v>
      </c>
      <c r="F51" s="6">
        <f>-(VLOOKUP(A51,[1]REGK4!$A$3:$G$102,6,FALSE)/VLOOKUP(A51,[1]FOLK1A!$D$3:$J$103,6,FALSE))*1000</f>
        <v>7705.1183963888152</v>
      </c>
      <c r="G51" s="6">
        <f>-(VLOOKUP(A51,[1]REGK4!$A$3:$G$102,7,FALSE)/VLOOKUP(A51,[1]FOLK1A!$D$3:$J$103,7,FALSE))*1000</f>
        <v>7523.2604829920265</v>
      </c>
      <c r="J51" s="3" t="s">
        <v>54</v>
      </c>
      <c r="K51" s="4">
        <v>10436</v>
      </c>
      <c r="L51" s="4">
        <v>9775</v>
      </c>
      <c r="M51" s="4">
        <v>9362</v>
      </c>
      <c r="N51" s="4">
        <v>9092</v>
      </c>
      <c r="O51" s="4">
        <v>8337</v>
      </c>
      <c r="P51" s="4">
        <v>7523</v>
      </c>
    </row>
    <row r="52" spans="1:16" x14ac:dyDescent="0.3">
      <c r="A52" s="3" t="s">
        <v>55</v>
      </c>
      <c r="B52" s="6">
        <f>-(VLOOKUP(A52,[1]REGK4!$A$3:$G$102,2,FALSE)/VLOOKUP(A52,[1]FOLK1A!$D$3:$J$103,2,FALSE))*1000</f>
        <v>20725.444929482877</v>
      </c>
      <c r="C52" s="6">
        <f>-(VLOOKUP(A52,[1]REGK4!$A$3:$G$102,3,FALSE)/VLOOKUP(A52,[1]FOLK1A!$D$3:$J$103,3,FALSE))*1000</f>
        <v>20068.913607092083</v>
      </c>
      <c r="D52" s="6">
        <f>-(VLOOKUP(A52,[1]REGK4!$A$3:$G$102,4,FALSE)/VLOOKUP(A52,[1]FOLK1A!$D$3:$J$103,4,FALSE))*1000</f>
        <v>20778.179701467714</v>
      </c>
      <c r="E52" s="6">
        <f>-(VLOOKUP(A52,[1]REGK4!$A$3:$G$102,5,FALSE)/VLOOKUP(A52,[1]FOLK1A!$D$3:$J$103,5,FALSE))*1000</f>
        <v>19714.935905465783</v>
      </c>
      <c r="F52" s="6">
        <f>-(VLOOKUP(A52,[1]REGK4!$A$3:$G$102,6,FALSE)/VLOOKUP(A52,[1]FOLK1A!$D$3:$J$103,6,FALSE))*1000</f>
        <v>19005.343352118554</v>
      </c>
      <c r="G52" s="6">
        <f>-(VLOOKUP(A52,[1]REGK4!$A$3:$G$102,7,FALSE)/VLOOKUP(A52,[1]FOLK1A!$D$3:$J$103,7,FALSE))*1000</f>
        <v>17165.439960304335</v>
      </c>
      <c r="J52" s="3" t="s">
        <v>55</v>
      </c>
      <c r="K52" s="4">
        <v>23861</v>
      </c>
      <c r="L52" s="4">
        <v>22719</v>
      </c>
      <c r="M52" s="4">
        <v>22815</v>
      </c>
      <c r="N52" s="4">
        <v>21078</v>
      </c>
      <c r="O52" s="4">
        <v>19595</v>
      </c>
      <c r="P52" s="4">
        <v>17165</v>
      </c>
    </row>
    <row r="53" spans="1:16" x14ac:dyDescent="0.3">
      <c r="A53" s="3" t="s">
        <v>56</v>
      </c>
      <c r="B53" s="6">
        <f>-(VLOOKUP(A53,[1]REGK4!$A$3:$G$102,2,FALSE)/VLOOKUP(A53,[1]FOLK1A!$D$3:$J$103,2,FALSE))*1000</f>
        <v>16873.174667204516</v>
      </c>
      <c r="C53" s="6">
        <f>-(VLOOKUP(A53,[1]REGK4!$A$3:$G$102,3,FALSE)/VLOOKUP(A53,[1]FOLK1A!$D$3:$J$103,3,FALSE))*1000</f>
        <v>15422.532934615696</v>
      </c>
      <c r="D53" s="6">
        <f>-(VLOOKUP(A53,[1]REGK4!$A$3:$G$102,4,FALSE)/VLOOKUP(A53,[1]FOLK1A!$D$3:$J$103,4,FALSE))*1000</f>
        <v>14152.886241043394</v>
      </c>
      <c r="E53" s="6">
        <f>-(VLOOKUP(A53,[1]REGK4!$A$3:$G$102,5,FALSE)/VLOOKUP(A53,[1]FOLK1A!$D$3:$J$103,5,FALSE))*1000</f>
        <v>13797.62097426768</v>
      </c>
      <c r="F53" s="6">
        <f>-(VLOOKUP(A53,[1]REGK4!$A$3:$G$102,6,FALSE)/VLOOKUP(A53,[1]FOLK1A!$D$3:$J$103,6,FALSE))*1000</f>
        <v>13227.051946982794</v>
      </c>
      <c r="G53" s="6">
        <f>-(VLOOKUP(A53,[1]REGK4!$A$3:$G$102,7,FALSE)/VLOOKUP(A53,[1]FOLK1A!$D$3:$J$103,7,FALSE))*1000</f>
        <v>11837.602544784864</v>
      </c>
      <c r="J53" s="3" t="s">
        <v>56</v>
      </c>
      <c r="K53" s="4">
        <v>19426</v>
      </c>
      <c r="L53" s="4">
        <v>17459</v>
      </c>
      <c r="M53" s="4">
        <v>15540</v>
      </c>
      <c r="N53" s="4">
        <v>14752</v>
      </c>
      <c r="O53" s="4">
        <v>13637</v>
      </c>
      <c r="P53" s="4">
        <v>11838</v>
      </c>
    </row>
    <row r="54" spans="1:16" x14ac:dyDescent="0.3">
      <c r="A54" s="3" t="s">
        <v>57</v>
      </c>
      <c r="B54" s="6">
        <f>-(VLOOKUP(A54,[1]REGK4!$A$3:$G$102,2,FALSE)/VLOOKUP(A54,[1]FOLK1A!$D$3:$J$103,2,FALSE))*1000</f>
        <v>13176.521872916559</v>
      </c>
      <c r="C54" s="6">
        <f>-(VLOOKUP(A54,[1]REGK4!$A$3:$G$102,3,FALSE)/VLOOKUP(A54,[1]FOLK1A!$D$3:$J$103,3,FALSE))*1000</f>
        <v>13213.044911622246</v>
      </c>
      <c r="D54" s="6">
        <f>-(VLOOKUP(A54,[1]REGK4!$A$3:$G$102,4,FALSE)/VLOOKUP(A54,[1]FOLK1A!$D$3:$J$103,4,FALSE))*1000</f>
        <v>12224.873554008713</v>
      </c>
      <c r="E54" s="6">
        <f>-(VLOOKUP(A54,[1]REGK4!$A$3:$G$102,5,FALSE)/VLOOKUP(A54,[1]FOLK1A!$D$3:$J$103,5,FALSE))*1000</f>
        <v>14544.947179589397</v>
      </c>
      <c r="F54" s="6">
        <f>-(VLOOKUP(A54,[1]REGK4!$A$3:$G$102,6,FALSE)/VLOOKUP(A54,[1]FOLK1A!$D$3:$J$103,6,FALSE))*1000</f>
        <v>13108.225322792496</v>
      </c>
      <c r="G54" s="6">
        <f>-(VLOOKUP(A54,[1]REGK4!$A$3:$G$102,7,FALSE)/VLOOKUP(A54,[1]FOLK1A!$D$3:$J$103,7,FALSE))*1000</f>
        <v>12518.213313536255</v>
      </c>
      <c r="J54" s="3" t="s">
        <v>57</v>
      </c>
      <c r="K54" s="4">
        <v>15170</v>
      </c>
      <c r="L54" s="4">
        <v>14958</v>
      </c>
      <c r="M54" s="4">
        <v>13423</v>
      </c>
      <c r="N54" s="4">
        <v>15551</v>
      </c>
      <c r="O54" s="4">
        <v>13515</v>
      </c>
      <c r="P54" s="4">
        <v>12518</v>
      </c>
    </row>
    <row r="55" spans="1:16" x14ac:dyDescent="0.3">
      <c r="A55" s="3" t="s">
        <v>58</v>
      </c>
      <c r="B55" s="6">
        <f>-(VLOOKUP(A55,[1]REGK4!$A$3:$G$102,2,FALSE)/VLOOKUP(A55,[1]FOLK1A!$D$3:$J$103,2,FALSE))*1000</f>
        <v>5631.0958118187027</v>
      </c>
      <c r="C55" s="6">
        <f>-(VLOOKUP(A55,[1]REGK4!$A$3:$G$102,3,FALSE)/VLOOKUP(A55,[1]FOLK1A!$D$3:$J$103,3,FALSE))*1000</f>
        <v>5065.5200378455093</v>
      </c>
      <c r="D55" s="6">
        <f>-(VLOOKUP(A55,[1]REGK4!$A$3:$G$102,4,FALSE)/VLOOKUP(A55,[1]FOLK1A!$D$3:$J$103,4,FALSE))*1000</f>
        <v>5017.3825839879664</v>
      </c>
      <c r="E55" s="6">
        <f>-(VLOOKUP(A55,[1]REGK4!$A$3:$G$102,5,FALSE)/VLOOKUP(A55,[1]FOLK1A!$D$3:$J$103,5,FALSE))*1000</f>
        <v>4470.4000538793107</v>
      </c>
      <c r="F55" s="6">
        <f>-(VLOOKUP(A55,[1]REGK4!$A$3:$G$102,6,FALSE)/VLOOKUP(A55,[1]FOLK1A!$D$3:$J$103,6,FALSE))*1000</f>
        <v>3902.5412273587453</v>
      </c>
      <c r="G55" s="6">
        <f>-(VLOOKUP(A55,[1]REGK4!$A$3:$G$102,7,FALSE)/VLOOKUP(A55,[1]FOLK1A!$D$3:$J$103,7,FALSE))*1000</f>
        <v>3380.5188582380724</v>
      </c>
      <c r="J55" s="3" t="s">
        <v>58</v>
      </c>
      <c r="K55" s="4">
        <v>6483</v>
      </c>
      <c r="L55" s="4">
        <v>5734</v>
      </c>
      <c r="M55" s="4">
        <v>5509</v>
      </c>
      <c r="N55" s="4">
        <v>4780</v>
      </c>
      <c r="O55" s="4">
        <v>4024</v>
      </c>
      <c r="P55" s="4">
        <v>3381</v>
      </c>
    </row>
    <row r="56" spans="1:16" x14ac:dyDescent="0.3">
      <c r="A56" s="3" t="s">
        <v>59</v>
      </c>
      <c r="B56" s="6">
        <f>-(VLOOKUP(A56,[1]REGK4!$A$3:$G$102,2,FALSE)/VLOOKUP(A56,[1]FOLK1A!$D$3:$J$103,2,FALSE))*1000</f>
        <v>640.96702470798243</v>
      </c>
      <c r="C56" s="6">
        <f>-(VLOOKUP(A56,[1]REGK4!$A$3:$G$102,3,FALSE)/VLOOKUP(A56,[1]FOLK1A!$D$3:$J$103,3,FALSE))*1000</f>
        <v>587.59409063934788</v>
      </c>
      <c r="D56" s="6">
        <f>-(VLOOKUP(A56,[1]REGK4!$A$3:$G$102,4,FALSE)/VLOOKUP(A56,[1]FOLK1A!$D$3:$J$103,4,FALSE))*1000</f>
        <v>534.16283976666261</v>
      </c>
      <c r="E56" s="6">
        <f>-(VLOOKUP(A56,[1]REGK4!$A$3:$G$102,5,FALSE)/VLOOKUP(A56,[1]FOLK1A!$D$3:$J$103,5,FALSE))*1000</f>
        <v>533.1206837818587</v>
      </c>
      <c r="F56" s="6">
        <f>-(VLOOKUP(A56,[1]REGK4!$A$3:$G$102,6,FALSE)/VLOOKUP(A56,[1]FOLK1A!$D$3:$J$103,6,FALSE))*1000</f>
        <v>437.26330167008132</v>
      </c>
      <c r="G56" s="6">
        <f>-(VLOOKUP(A56,[1]REGK4!$A$3:$G$102,7,FALSE)/VLOOKUP(A56,[1]FOLK1A!$D$3:$J$103,7,FALSE))*1000</f>
        <v>386.21308735219463</v>
      </c>
      <c r="J56" s="3" t="s">
        <v>59</v>
      </c>
      <c r="K56" s="4">
        <v>738</v>
      </c>
      <c r="L56" s="4">
        <v>665</v>
      </c>
      <c r="M56" s="4">
        <v>587</v>
      </c>
      <c r="N56" s="4">
        <v>570</v>
      </c>
      <c r="O56" s="4">
        <v>451</v>
      </c>
      <c r="P56" s="4">
        <v>386</v>
      </c>
    </row>
    <row r="57" spans="1:16" x14ac:dyDescent="0.3">
      <c r="A57" s="3" t="s">
        <v>60</v>
      </c>
      <c r="B57" s="6">
        <f>-(VLOOKUP(A57,[1]REGK4!$A$3:$G$102,2,FALSE)/VLOOKUP(A57,[1]FOLK1A!$D$3:$J$103,2,FALSE))*1000</f>
        <v>7250.5886145820105</v>
      </c>
      <c r="C57" s="6">
        <f>-(VLOOKUP(A57,[1]REGK4!$A$3:$G$102,3,FALSE)/VLOOKUP(A57,[1]FOLK1A!$D$3:$J$103,3,FALSE))*1000</f>
        <v>7324.9932859688961</v>
      </c>
      <c r="D57" s="6">
        <f>-(VLOOKUP(A57,[1]REGK4!$A$3:$G$102,4,FALSE)/VLOOKUP(A57,[1]FOLK1A!$D$3:$J$103,4,FALSE))*1000</f>
        <v>7115.2791546775634</v>
      </c>
      <c r="E57" s="6">
        <f>-(VLOOKUP(A57,[1]REGK4!$A$3:$G$102,5,FALSE)/VLOOKUP(A57,[1]FOLK1A!$D$3:$J$103,5,FALSE))*1000</f>
        <v>6852.4517545549097</v>
      </c>
      <c r="F57" s="6">
        <f>-(VLOOKUP(A57,[1]REGK4!$A$3:$G$102,6,FALSE)/VLOOKUP(A57,[1]FOLK1A!$D$3:$J$103,6,FALSE))*1000</f>
        <v>6424.903428871191</v>
      </c>
      <c r="G57" s="6">
        <f>-(VLOOKUP(A57,[1]REGK4!$A$3:$G$102,7,FALSE)/VLOOKUP(A57,[1]FOLK1A!$D$3:$J$103,7,FALSE))*1000</f>
        <v>4233.5055888393581</v>
      </c>
      <c r="J57" s="3" t="s">
        <v>60</v>
      </c>
      <c r="K57" s="4">
        <v>8348</v>
      </c>
      <c r="L57" s="4">
        <v>8292</v>
      </c>
      <c r="M57" s="4">
        <v>7813</v>
      </c>
      <c r="N57" s="4">
        <v>7326</v>
      </c>
      <c r="O57" s="4">
        <v>6624</v>
      </c>
      <c r="P57" s="4">
        <v>4234</v>
      </c>
    </row>
    <row r="58" spans="1:16" x14ac:dyDescent="0.3">
      <c r="A58" s="3" t="s">
        <v>61</v>
      </c>
      <c r="B58" s="6">
        <f>-(VLOOKUP(A58,[1]REGK4!$A$3:$G$102,2,FALSE)/VLOOKUP(A58,[1]FOLK1A!$D$3:$J$103,2,FALSE))*1000</f>
        <v>21905.477077290125</v>
      </c>
      <c r="C58" s="6">
        <f>-(VLOOKUP(A58,[1]REGK4!$A$3:$G$102,3,FALSE)/VLOOKUP(A58,[1]FOLK1A!$D$3:$J$103,3,FALSE))*1000</f>
        <v>22456.398852467366</v>
      </c>
      <c r="D58" s="6">
        <f>-(VLOOKUP(A58,[1]REGK4!$A$3:$G$102,4,FALSE)/VLOOKUP(A58,[1]FOLK1A!$D$3:$J$103,4,FALSE))*1000</f>
        <v>21747.040948239679</v>
      </c>
      <c r="E58" s="6">
        <f>-(VLOOKUP(A58,[1]REGK4!$A$3:$G$102,5,FALSE)/VLOOKUP(A58,[1]FOLK1A!$D$3:$J$103,5,FALSE))*1000</f>
        <v>20408.876156011262</v>
      </c>
      <c r="F58" s="6">
        <f>-(VLOOKUP(A58,[1]REGK4!$A$3:$G$102,6,FALSE)/VLOOKUP(A58,[1]FOLK1A!$D$3:$J$103,6,FALSE))*1000</f>
        <v>20029.865463357568</v>
      </c>
      <c r="G58" s="6">
        <f>-(VLOOKUP(A58,[1]REGK4!$A$3:$G$102,7,FALSE)/VLOOKUP(A58,[1]FOLK1A!$D$3:$J$103,7,FALSE))*1000</f>
        <v>18470.427373230392</v>
      </c>
      <c r="J58" s="3" t="s">
        <v>61</v>
      </c>
      <c r="K58" s="4">
        <v>25220</v>
      </c>
      <c r="L58" s="4">
        <v>25422</v>
      </c>
      <c r="M58" s="4">
        <v>23879</v>
      </c>
      <c r="N58" s="4">
        <v>21820</v>
      </c>
      <c r="O58" s="4">
        <v>20651</v>
      </c>
      <c r="P58" s="4">
        <v>18470</v>
      </c>
    </row>
    <row r="59" spans="1:16" x14ac:dyDescent="0.3">
      <c r="A59" s="3" t="s">
        <v>62</v>
      </c>
      <c r="B59" s="6">
        <f>-(VLOOKUP(A59,[1]REGK4!$A$3:$G$102,2,FALSE)/VLOOKUP(A59,[1]FOLK1A!$D$3:$J$103,2,FALSE))*1000</f>
        <v>47512.276599298479</v>
      </c>
      <c r="C59" s="6">
        <f>-(VLOOKUP(A59,[1]REGK4!$A$3:$G$102,3,FALSE)/VLOOKUP(A59,[1]FOLK1A!$D$3:$J$103,3,FALSE))*1000</f>
        <v>52086.934840425536</v>
      </c>
      <c r="D59" s="6">
        <f>-(VLOOKUP(A59,[1]REGK4!$A$3:$G$102,4,FALSE)/VLOOKUP(A59,[1]FOLK1A!$D$3:$J$103,4,FALSE))*1000</f>
        <v>50572.81393819856</v>
      </c>
      <c r="E59" s="6">
        <f>-(VLOOKUP(A59,[1]REGK4!$A$3:$G$102,5,FALSE)/VLOOKUP(A59,[1]FOLK1A!$D$3:$J$103,5,FALSE))*1000</f>
        <v>51702.432522492498</v>
      </c>
      <c r="F59" s="6">
        <f>-(VLOOKUP(A59,[1]REGK4!$A$3:$G$102,6,FALSE)/VLOOKUP(A59,[1]FOLK1A!$D$3:$J$103,6,FALSE))*1000</f>
        <v>51112.856901503634</v>
      </c>
      <c r="G59" s="6">
        <f>-(VLOOKUP(A59,[1]REGK4!$A$3:$G$102,7,FALSE)/VLOOKUP(A59,[1]FOLK1A!$D$3:$J$103,7,FALSE))*1000</f>
        <v>51779.055793991422</v>
      </c>
      <c r="J59" s="3" t="s">
        <v>62</v>
      </c>
      <c r="K59" s="4">
        <v>54701</v>
      </c>
      <c r="L59" s="4">
        <v>58965</v>
      </c>
      <c r="M59" s="4">
        <v>55530</v>
      </c>
      <c r="N59" s="4">
        <v>55278</v>
      </c>
      <c r="O59" s="4">
        <v>52697</v>
      </c>
      <c r="P59" s="4">
        <v>51779</v>
      </c>
    </row>
    <row r="60" spans="1:16" x14ac:dyDescent="0.3">
      <c r="A60" s="3" t="s">
        <v>63</v>
      </c>
      <c r="B60" s="6">
        <f>-(VLOOKUP(A60,[1]REGK4!$A$3:$G$102,2,FALSE)/VLOOKUP(A60,[1]FOLK1A!$D$3:$J$103,2,FALSE))*1000</f>
        <v>3758.132530120482</v>
      </c>
      <c r="C60" s="6">
        <f>-(VLOOKUP(A60,[1]REGK4!$A$3:$G$102,3,FALSE)/VLOOKUP(A60,[1]FOLK1A!$D$3:$J$103,3,FALSE))*1000</f>
        <v>3957.0288982540637</v>
      </c>
      <c r="D60" s="6">
        <f>-(VLOOKUP(A60,[1]REGK4!$A$3:$G$102,4,FALSE)/VLOOKUP(A60,[1]FOLK1A!$D$3:$J$103,4,FALSE))*1000</f>
        <v>3707.1696153703497</v>
      </c>
      <c r="E60" s="6">
        <f>-(VLOOKUP(A60,[1]REGK4!$A$3:$G$102,5,FALSE)/VLOOKUP(A60,[1]FOLK1A!$D$3:$J$103,5,FALSE))*1000</f>
        <v>3598.1843008451124</v>
      </c>
      <c r="F60" s="6">
        <f>-(VLOOKUP(A60,[1]REGK4!$A$3:$G$102,6,FALSE)/VLOOKUP(A60,[1]FOLK1A!$D$3:$J$103,6,FALSE))*1000</f>
        <v>3363.0744324662423</v>
      </c>
      <c r="G60" s="6">
        <f>-(VLOOKUP(A60,[1]REGK4!$A$3:$G$102,7,FALSE)/VLOOKUP(A60,[1]FOLK1A!$D$3:$J$103,7,FALSE))*1000</f>
        <v>3132.4085287533489</v>
      </c>
      <c r="J60" s="3" t="s">
        <v>63</v>
      </c>
      <c r="K60" s="4">
        <v>4327</v>
      </c>
      <c r="L60" s="4">
        <v>4480</v>
      </c>
      <c r="M60" s="4">
        <v>4071</v>
      </c>
      <c r="N60" s="4">
        <v>3847</v>
      </c>
      <c r="O60" s="4">
        <v>3467</v>
      </c>
      <c r="P60" s="4">
        <v>3132</v>
      </c>
    </row>
    <row r="61" spans="1:16" x14ac:dyDescent="0.3">
      <c r="A61" s="3" t="s">
        <v>64</v>
      </c>
      <c r="B61" s="6">
        <f>-(VLOOKUP(A61,[1]REGK4!$A$3:$G$102,2,FALSE)/VLOOKUP(A61,[1]FOLK1A!$D$3:$J$103,2,FALSE))*1000</f>
        <v>14811.854734111543</v>
      </c>
      <c r="C61" s="6">
        <f>-(VLOOKUP(A61,[1]REGK4!$A$3:$G$102,3,FALSE)/VLOOKUP(A61,[1]FOLK1A!$D$3:$J$103,3,FALSE))*1000</f>
        <v>15501.873988349245</v>
      </c>
      <c r="D61" s="6">
        <f>-(VLOOKUP(A61,[1]REGK4!$A$3:$G$102,4,FALSE)/VLOOKUP(A61,[1]FOLK1A!$D$3:$J$103,4,FALSE))*1000</f>
        <v>15992.227197046162</v>
      </c>
      <c r="E61" s="6">
        <f>-(VLOOKUP(A61,[1]REGK4!$A$3:$G$102,5,FALSE)/VLOOKUP(A61,[1]FOLK1A!$D$3:$J$103,5,FALSE))*1000</f>
        <v>15729.899953346119</v>
      </c>
      <c r="F61" s="6">
        <f>-(VLOOKUP(A61,[1]REGK4!$A$3:$G$102,6,FALSE)/VLOOKUP(A61,[1]FOLK1A!$D$3:$J$103,6,FALSE))*1000</f>
        <v>15626.33167921713</v>
      </c>
      <c r="G61" s="6">
        <f>-(VLOOKUP(A61,[1]REGK4!$A$3:$G$102,7,FALSE)/VLOOKUP(A61,[1]FOLK1A!$D$3:$J$103,7,FALSE))*1000</f>
        <v>16717.375982179372</v>
      </c>
      <c r="J61" s="3" t="s">
        <v>64</v>
      </c>
      <c r="K61" s="4">
        <v>17053</v>
      </c>
      <c r="L61" s="4">
        <v>17549</v>
      </c>
      <c r="M61" s="4">
        <v>17560</v>
      </c>
      <c r="N61" s="4">
        <v>16818</v>
      </c>
      <c r="O61" s="4">
        <v>16111</v>
      </c>
      <c r="P61" s="4">
        <v>16717</v>
      </c>
    </row>
    <row r="62" spans="1:16" x14ac:dyDescent="0.3">
      <c r="A62" s="3" t="s">
        <v>65</v>
      </c>
      <c r="B62" s="6">
        <f>-(VLOOKUP(A62,[1]REGK4!$A$3:$G$102,2,FALSE)/VLOOKUP(A62,[1]FOLK1A!$D$3:$J$103,2,FALSE))*1000</f>
        <v>18111.876075731499</v>
      </c>
      <c r="C62" s="6">
        <f>-(VLOOKUP(A62,[1]REGK4!$A$3:$G$102,3,FALSE)/VLOOKUP(A62,[1]FOLK1A!$D$3:$J$103,3,FALSE))*1000</f>
        <v>19276.441611127211</v>
      </c>
      <c r="D62" s="6">
        <f>-(VLOOKUP(A62,[1]REGK4!$A$3:$G$102,4,FALSE)/VLOOKUP(A62,[1]FOLK1A!$D$3:$J$103,4,FALSE))*1000</f>
        <v>19858.057009889471</v>
      </c>
      <c r="E62" s="6">
        <f>-(VLOOKUP(A62,[1]REGK4!$A$3:$G$102,5,FALSE)/VLOOKUP(A62,[1]FOLK1A!$D$3:$J$103,5,FALSE))*1000</f>
        <v>21480.904817861341</v>
      </c>
      <c r="F62" s="6">
        <f>-(VLOOKUP(A62,[1]REGK4!$A$3:$G$102,6,FALSE)/VLOOKUP(A62,[1]FOLK1A!$D$3:$J$103,6,FALSE))*1000</f>
        <v>20885.782987676586</v>
      </c>
      <c r="G62" s="6">
        <f>-(VLOOKUP(A62,[1]REGK4!$A$3:$G$102,7,FALSE)/VLOOKUP(A62,[1]FOLK1A!$D$3:$J$103,7,FALSE))*1000</f>
        <v>19965.716019417476</v>
      </c>
      <c r="J62" s="3" t="s">
        <v>65</v>
      </c>
      <c r="K62" s="4">
        <v>20852</v>
      </c>
      <c r="L62" s="4">
        <v>21822</v>
      </c>
      <c r="M62" s="4">
        <v>21804</v>
      </c>
      <c r="N62" s="4">
        <v>22966</v>
      </c>
      <c r="O62" s="4">
        <v>21533</v>
      </c>
      <c r="P62" s="4">
        <v>19966</v>
      </c>
    </row>
    <row r="63" spans="1:16" x14ac:dyDescent="0.3">
      <c r="A63" s="3" t="s">
        <v>66</v>
      </c>
      <c r="B63" s="6">
        <f>-(VLOOKUP(A63,[1]REGK4!$A$3:$G$102,2,FALSE)/VLOOKUP(A63,[1]FOLK1A!$D$3:$J$103,2,FALSE))*1000</f>
        <v>25304.401977192232</v>
      </c>
      <c r="C63" s="6">
        <f>-(VLOOKUP(A63,[1]REGK4!$A$3:$G$102,3,FALSE)/VLOOKUP(A63,[1]FOLK1A!$D$3:$J$103,3,FALSE))*1000</f>
        <v>26730.634110362764</v>
      </c>
      <c r="D63" s="6">
        <f>-(VLOOKUP(A63,[1]REGK4!$A$3:$G$102,4,FALSE)/VLOOKUP(A63,[1]FOLK1A!$D$3:$J$103,4,FALSE))*1000</f>
        <v>24992.668000923717</v>
      </c>
      <c r="E63" s="6">
        <f>-(VLOOKUP(A63,[1]REGK4!$A$3:$G$102,5,FALSE)/VLOOKUP(A63,[1]FOLK1A!$D$3:$J$103,5,FALSE))*1000</f>
        <v>23301.050864913319</v>
      </c>
      <c r="F63" s="6">
        <f>-(VLOOKUP(A63,[1]REGK4!$A$3:$G$102,6,FALSE)/VLOOKUP(A63,[1]FOLK1A!$D$3:$J$103,6,FALSE))*1000</f>
        <v>22456.141019533108</v>
      </c>
      <c r="G63" s="6">
        <f>-(VLOOKUP(A63,[1]REGK4!$A$3:$G$102,7,FALSE)/VLOOKUP(A63,[1]FOLK1A!$D$3:$J$103,7,FALSE))*1000</f>
        <v>20720.650837196103</v>
      </c>
      <c r="J63" s="3" t="s">
        <v>66</v>
      </c>
      <c r="K63" s="4">
        <v>29133</v>
      </c>
      <c r="L63" s="4">
        <v>30260</v>
      </c>
      <c r="M63" s="4">
        <v>27442</v>
      </c>
      <c r="N63" s="4">
        <v>24912</v>
      </c>
      <c r="O63" s="4">
        <v>23152</v>
      </c>
      <c r="P63" s="4">
        <v>20721</v>
      </c>
    </row>
    <row r="64" spans="1:16" x14ac:dyDescent="0.3">
      <c r="A64" s="3" t="s">
        <v>67</v>
      </c>
      <c r="B64" s="6">
        <f>-(VLOOKUP(A64,[1]REGK4!$A$3:$G$102,2,FALSE)/VLOOKUP(A64,[1]FOLK1A!$D$3:$J$103,2,FALSE))*1000</f>
        <v>14410.173277135344</v>
      </c>
      <c r="C64" s="6">
        <f>-(VLOOKUP(A64,[1]REGK4!$A$3:$G$102,3,FALSE)/VLOOKUP(A64,[1]FOLK1A!$D$3:$J$103,3,FALSE))*1000</f>
        <v>14258.036568416874</v>
      </c>
      <c r="D64" s="6">
        <f>-(VLOOKUP(A64,[1]REGK4!$A$3:$G$102,4,FALSE)/VLOOKUP(A64,[1]FOLK1A!$D$3:$J$103,4,FALSE))*1000</f>
        <v>13119.175740124179</v>
      </c>
      <c r="E64" s="6">
        <f>-(VLOOKUP(A64,[1]REGK4!$A$3:$G$102,5,FALSE)/VLOOKUP(A64,[1]FOLK1A!$D$3:$J$103,5,FALSE))*1000</f>
        <v>13129.336119015885</v>
      </c>
      <c r="F64" s="6">
        <f>-(VLOOKUP(A64,[1]REGK4!$A$3:$G$102,6,FALSE)/VLOOKUP(A64,[1]FOLK1A!$D$3:$J$103,6,FALSE))*1000</f>
        <v>11796.704785648475</v>
      </c>
      <c r="G64" s="6">
        <f>-(VLOOKUP(A64,[1]REGK4!$A$3:$G$102,7,FALSE)/VLOOKUP(A64,[1]FOLK1A!$D$3:$J$103,7,FALSE))*1000</f>
        <v>11121.155587755842</v>
      </c>
      <c r="J64" s="3" t="s">
        <v>67</v>
      </c>
      <c r="K64" s="4">
        <v>16590</v>
      </c>
      <c r="L64" s="4">
        <v>16141</v>
      </c>
      <c r="M64" s="4">
        <v>14405</v>
      </c>
      <c r="N64" s="4">
        <v>14037</v>
      </c>
      <c r="O64" s="4">
        <v>12162</v>
      </c>
      <c r="P64" s="4">
        <v>11121</v>
      </c>
    </row>
    <row r="65" spans="1:16" x14ac:dyDescent="0.3">
      <c r="A65" s="3" t="s">
        <v>68</v>
      </c>
      <c r="B65" s="6">
        <f>-(VLOOKUP(A65,[1]REGK4!$A$3:$G$102,2,FALSE)/VLOOKUP(A65,[1]FOLK1A!$D$3:$J$103,2,FALSE))*1000</f>
        <v>15297.962256035271</v>
      </c>
      <c r="C65" s="6">
        <f>-(VLOOKUP(A65,[1]REGK4!$A$3:$G$102,3,FALSE)/VLOOKUP(A65,[1]FOLK1A!$D$3:$J$103,3,FALSE))*1000</f>
        <v>15485.369811199107</v>
      </c>
      <c r="D65" s="6">
        <f>-(VLOOKUP(A65,[1]REGK4!$A$3:$G$102,4,FALSE)/VLOOKUP(A65,[1]FOLK1A!$D$3:$J$103,4,FALSE))*1000</f>
        <v>14447.850288925409</v>
      </c>
      <c r="E65" s="6">
        <f>-(VLOOKUP(A65,[1]REGK4!$A$3:$G$102,5,FALSE)/VLOOKUP(A65,[1]FOLK1A!$D$3:$J$103,5,FALSE))*1000</f>
        <v>13238.495491119511</v>
      </c>
      <c r="F65" s="6">
        <f>-(VLOOKUP(A65,[1]REGK4!$A$3:$G$102,6,FALSE)/VLOOKUP(A65,[1]FOLK1A!$D$3:$J$103,6,FALSE))*1000</f>
        <v>12408.686705372234</v>
      </c>
      <c r="G65" s="6">
        <f>-(VLOOKUP(A65,[1]REGK4!$A$3:$G$102,7,FALSE)/VLOOKUP(A65,[1]FOLK1A!$D$3:$J$103,7,FALSE))*1000</f>
        <v>12945.784073746159</v>
      </c>
      <c r="J65" s="3" t="s">
        <v>68</v>
      </c>
      <c r="K65" s="4">
        <v>17613</v>
      </c>
      <c r="L65" s="4">
        <v>17530</v>
      </c>
      <c r="M65" s="4">
        <v>15864</v>
      </c>
      <c r="N65" s="4">
        <v>14154</v>
      </c>
      <c r="O65" s="4">
        <v>12793</v>
      </c>
      <c r="P65" s="4">
        <v>12946</v>
      </c>
    </row>
    <row r="66" spans="1:16" x14ac:dyDescent="0.3">
      <c r="A66" s="3" t="s">
        <v>69</v>
      </c>
      <c r="B66" s="6">
        <f>-(VLOOKUP(A66,[1]REGK4!$A$3:$G$102,2,FALSE)/VLOOKUP(A66,[1]FOLK1A!$D$3:$J$103,2,FALSE))*1000</f>
        <v>17107.555039617724</v>
      </c>
      <c r="C66" s="6">
        <f>-(VLOOKUP(A66,[1]REGK4!$A$3:$G$102,3,FALSE)/VLOOKUP(A66,[1]FOLK1A!$D$3:$J$103,3,FALSE))*1000</f>
        <v>17059.538505365112</v>
      </c>
      <c r="D66" s="6">
        <f>-(VLOOKUP(A66,[1]REGK4!$A$3:$G$102,4,FALSE)/VLOOKUP(A66,[1]FOLK1A!$D$3:$J$103,4,FALSE))*1000</f>
        <v>19194.541043267287</v>
      </c>
      <c r="E66" s="6">
        <f>-(VLOOKUP(A66,[1]REGK4!$A$3:$G$102,5,FALSE)/VLOOKUP(A66,[1]FOLK1A!$D$3:$J$103,5,FALSE))*1000</f>
        <v>18058.757001292546</v>
      </c>
      <c r="F66" s="6">
        <f>-(VLOOKUP(A66,[1]REGK4!$A$3:$G$102,6,FALSE)/VLOOKUP(A66,[1]FOLK1A!$D$3:$J$103,6,FALSE))*1000</f>
        <v>17111.379818149886</v>
      </c>
      <c r="G66" s="6">
        <f>-(VLOOKUP(A66,[1]REGK4!$A$3:$G$102,7,FALSE)/VLOOKUP(A66,[1]FOLK1A!$D$3:$J$103,7,FALSE))*1000</f>
        <v>16194.128544576814</v>
      </c>
      <c r="J66" s="3" t="s">
        <v>69</v>
      </c>
      <c r="K66" s="4">
        <v>19696</v>
      </c>
      <c r="L66" s="4">
        <v>19312</v>
      </c>
      <c r="M66" s="4">
        <v>21076</v>
      </c>
      <c r="N66" s="4">
        <v>19307</v>
      </c>
      <c r="O66" s="4">
        <v>17642</v>
      </c>
      <c r="P66" s="4">
        <v>16194</v>
      </c>
    </row>
    <row r="67" spans="1:16" x14ac:dyDescent="0.3">
      <c r="A67" s="3" t="s">
        <v>70</v>
      </c>
      <c r="B67" s="6">
        <f>-(VLOOKUP(A67,[1]REGK4!$A$3:$G$102,2,FALSE)/VLOOKUP(A67,[1]FOLK1A!$D$3:$J$103,2,FALSE))*1000</f>
        <v>12299.429708936354</v>
      </c>
      <c r="C67" s="6">
        <f>-(VLOOKUP(A67,[1]REGK4!$A$3:$G$102,3,FALSE)/VLOOKUP(A67,[1]FOLK1A!$D$3:$J$103,3,FALSE))*1000</f>
        <v>12100.510521055616</v>
      </c>
      <c r="D67" s="6">
        <f>-(VLOOKUP(A67,[1]REGK4!$A$3:$G$102,4,FALSE)/VLOOKUP(A67,[1]FOLK1A!$D$3:$J$103,4,FALSE))*1000</f>
        <v>11985.72315332092</v>
      </c>
      <c r="E67" s="6">
        <f>-(VLOOKUP(A67,[1]REGK4!$A$3:$G$102,5,FALSE)/VLOOKUP(A67,[1]FOLK1A!$D$3:$J$103,5,FALSE))*1000</f>
        <v>11606.195773383741</v>
      </c>
      <c r="F67" s="6">
        <f>-(VLOOKUP(A67,[1]REGK4!$A$3:$G$102,6,FALSE)/VLOOKUP(A67,[1]FOLK1A!$D$3:$J$103,6,FALSE))*1000</f>
        <v>11135.099627764397</v>
      </c>
      <c r="G67" s="6">
        <f>-(VLOOKUP(A67,[1]REGK4!$A$3:$G$102,7,FALSE)/VLOOKUP(A67,[1]FOLK1A!$D$3:$J$103,7,FALSE))*1000</f>
        <v>10580.891086374057</v>
      </c>
      <c r="J67" s="3" t="s">
        <v>70</v>
      </c>
      <c r="K67" s="4">
        <v>14160</v>
      </c>
      <c r="L67" s="4">
        <v>13698</v>
      </c>
      <c r="M67" s="4">
        <v>13160</v>
      </c>
      <c r="N67" s="4">
        <v>12409</v>
      </c>
      <c r="O67" s="4">
        <v>11480</v>
      </c>
      <c r="P67" s="4">
        <v>10581</v>
      </c>
    </row>
    <row r="68" spans="1:16" x14ac:dyDescent="0.3">
      <c r="A68" s="3" t="s">
        <v>71</v>
      </c>
      <c r="B68" s="6">
        <f>-(VLOOKUP(A68,[1]REGK4!$A$3:$G$102,2,FALSE)/VLOOKUP(A68,[1]FOLK1A!$D$3:$J$103,2,FALSE))*1000</f>
        <v>14315.359018562322</v>
      </c>
      <c r="C68" s="6">
        <f>-(VLOOKUP(A68,[1]REGK4!$A$3:$G$102,3,FALSE)/VLOOKUP(A68,[1]FOLK1A!$D$3:$J$103,3,FALSE))*1000</f>
        <v>14944.196518313031</v>
      </c>
      <c r="D68" s="6">
        <f>-(VLOOKUP(A68,[1]REGK4!$A$3:$G$102,4,FALSE)/VLOOKUP(A68,[1]FOLK1A!$D$3:$J$103,4,FALSE))*1000</f>
        <v>15908.752774611556</v>
      </c>
      <c r="E68" s="6">
        <f>-(VLOOKUP(A68,[1]REGK4!$A$3:$G$102,5,FALSE)/VLOOKUP(A68,[1]FOLK1A!$D$3:$J$103,5,FALSE))*1000</f>
        <v>15260.188777346719</v>
      </c>
      <c r="F68" s="6">
        <f>-(VLOOKUP(A68,[1]REGK4!$A$3:$G$102,6,FALSE)/VLOOKUP(A68,[1]FOLK1A!$D$3:$J$103,6,FALSE))*1000</f>
        <v>14786.664252228325</v>
      </c>
      <c r="G68" s="6">
        <f>-(VLOOKUP(A68,[1]REGK4!$A$3:$G$102,7,FALSE)/VLOOKUP(A68,[1]FOLK1A!$D$3:$J$103,7,FALSE))*1000</f>
        <v>13978.249904162378</v>
      </c>
      <c r="J68" s="3" t="s">
        <v>71</v>
      </c>
      <c r="K68" s="4">
        <v>16481</v>
      </c>
      <c r="L68" s="4">
        <v>16918</v>
      </c>
      <c r="M68" s="4">
        <v>17468</v>
      </c>
      <c r="N68" s="4">
        <v>16315</v>
      </c>
      <c r="O68" s="4">
        <v>15245</v>
      </c>
      <c r="P68" s="4">
        <v>13978</v>
      </c>
    </row>
    <row r="69" spans="1:16" x14ac:dyDescent="0.3">
      <c r="A69" s="3" t="s">
        <v>72</v>
      </c>
      <c r="B69" s="6">
        <f>-(VLOOKUP(A69,[1]REGK4!$A$3:$G$102,2,FALSE)/VLOOKUP(A69,[1]FOLK1A!$D$3:$J$103,2,FALSE))*1000</f>
        <v>12279.616867188413</v>
      </c>
      <c r="C69" s="6">
        <f>-(VLOOKUP(A69,[1]REGK4!$A$3:$G$102,3,FALSE)/VLOOKUP(A69,[1]FOLK1A!$D$3:$J$103,3,FALSE))*1000</f>
        <v>13255.328596802843</v>
      </c>
      <c r="D69" s="6">
        <f>-(VLOOKUP(A69,[1]REGK4!$A$3:$G$102,4,FALSE)/VLOOKUP(A69,[1]FOLK1A!$D$3:$J$103,4,FALSE))*1000</f>
        <v>13384.977949926499</v>
      </c>
      <c r="E69" s="6">
        <f>-(VLOOKUP(A69,[1]REGK4!$A$3:$G$102,5,FALSE)/VLOOKUP(A69,[1]FOLK1A!$D$3:$J$103,5,FALSE))*1000</f>
        <v>12903.625131134164</v>
      </c>
      <c r="F69" s="6">
        <f>-(VLOOKUP(A69,[1]REGK4!$A$3:$G$102,6,FALSE)/VLOOKUP(A69,[1]FOLK1A!$D$3:$J$103,6,FALSE))*1000</f>
        <v>12319.249154716101</v>
      </c>
      <c r="G69" s="6">
        <f>-(VLOOKUP(A69,[1]REGK4!$A$3:$G$102,7,FALSE)/VLOOKUP(A69,[1]FOLK1A!$D$3:$J$103,7,FALSE))*1000</f>
        <v>11697.074492943266</v>
      </c>
      <c r="J69" s="3" t="s">
        <v>72</v>
      </c>
      <c r="K69" s="4">
        <v>14137</v>
      </c>
      <c r="L69" s="4">
        <v>15006</v>
      </c>
      <c r="M69" s="4">
        <v>14697</v>
      </c>
      <c r="N69" s="4">
        <v>13796</v>
      </c>
      <c r="O69" s="4">
        <v>12701</v>
      </c>
      <c r="P69" s="4">
        <v>11697</v>
      </c>
    </row>
    <row r="70" spans="1:16" x14ac:dyDescent="0.3">
      <c r="A70" s="3" t="s">
        <v>73</v>
      </c>
      <c r="B70" s="6">
        <f>-(VLOOKUP(A70,[1]REGK4!$A$3:$G$102,2,FALSE)/VLOOKUP(A70,[1]FOLK1A!$D$3:$J$103,2,FALSE))*1000</f>
        <v>12404.102414397088</v>
      </c>
      <c r="C70" s="6">
        <f>-(VLOOKUP(A70,[1]REGK4!$A$3:$G$102,3,FALSE)/VLOOKUP(A70,[1]FOLK1A!$D$3:$J$103,3,FALSE))*1000</f>
        <v>11504.380316535058</v>
      </c>
      <c r="D70" s="6">
        <f>-(VLOOKUP(A70,[1]REGK4!$A$3:$G$102,4,FALSE)/VLOOKUP(A70,[1]FOLK1A!$D$3:$J$103,4,FALSE))*1000</f>
        <v>11051.237527105955</v>
      </c>
      <c r="E70" s="6">
        <f>-(VLOOKUP(A70,[1]REGK4!$A$3:$G$102,5,FALSE)/VLOOKUP(A70,[1]FOLK1A!$D$3:$J$103,5,FALSE))*1000</f>
        <v>10845.408402504134</v>
      </c>
      <c r="F70" s="6">
        <f>-(VLOOKUP(A70,[1]REGK4!$A$3:$G$102,6,FALSE)/VLOOKUP(A70,[1]FOLK1A!$D$3:$J$103,6,FALSE))*1000</f>
        <v>11116.462605103998</v>
      </c>
      <c r="G70" s="6">
        <f>-(VLOOKUP(A70,[1]REGK4!$A$3:$G$102,7,FALSE)/VLOOKUP(A70,[1]FOLK1A!$D$3:$J$103,7,FALSE))*1000</f>
        <v>10264.008146639511</v>
      </c>
      <c r="J70" s="3" t="s">
        <v>73</v>
      </c>
      <c r="K70" s="4">
        <v>14281</v>
      </c>
      <c r="L70" s="4">
        <v>13024</v>
      </c>
      <c r="M70" s="4">
        <v>12134</v>
      </c>
      <c r="N70" s="4">
        <v>11595</v>
      </c>
      <c r="O70" s="4">
        <v>11461</v>
      </c>
      <c r="P70" s="4">
        <v>10264</v>
      </c>
    </row>
    <row r="71" spans="1:16" x14ac:dyDescent="0.3">
      <c r="A71" s="3" t="s">
        <v>74</v>
      </c>
      <c r="B71" s="6">
        <f>-(VLOOKUP(A71,[1]REGK4!$A$3:$G$102,2,FALSE)/VLOOKUP(A71,[1]FOLK1A!$D$3:$J$103,2,FALSE))*1000</f>
        <v>13399.761641270112</v>
      </c>
      <c r="C71" s="6">
        <f>-(VLOOKUP(A71,[1]REGK4!$A$3:$G$102,3,FALSE)/VLOOKUP(A71,[1]FOLK1A!$D$3:$J$103,3,FALSE))*1000</f>
        <v>13300.317850917667</v>
      </c>
      <c r="D71" s="6">
        <f>-(VLOOKUP(A71,[1]REGK4!$A$3:$G$102,4,FALSE)/VLOOKUP(A71,[1]FOLK1A!$D$3:$J$103,4,FALSE))*1000</f>
        <v>12734.25566863665</v>
      </c>
      <c r="E71" s="6">
        <f>-(VLOOKUP(A71,[1]REGK4!$A$3:$G$102,5,FALSE)/VLOOKUP(A71,[1]FOLK1A!$D$3:$J$103,5,FALSE))*1000</f>
        <v>13260.56338028169</v>
      </c>
      <c r="F71" s="6">
        <f>-(VLOOKUP(A71,[1]REGK4!$A$3:$G$102,6,FALSE)/VLOOKUP(A71,[1]FOLK1A!$D$3:$J$103,6,FALSE))*1000</f>
        <v>12725.860893283327</v>
      </c>
      <c r="G71" s="6">
        <f>-(VLOOKUP(A71,[1]REGK4!$A$3:$G$102,7,FALSE)/VLOOKUP(A71,[1]FOLK1A!$D$3:$J$103,7,FALSE))*1000</f>
        <v>12219.017806742955</v>
      </c>
      <c r="J71" s="3" t="s">
        <v>74</v>
      </c>
      <c r="K71" s="4">
        <v>15427</v>
      </c>
      <c r="L71" s="4">
        <v>15057</v>
      </c>
      <c r="M71" s="4">
        <v>13982</v>
      </c>
      <c r="N71" s="4">
        <v>14177</v>
      </c>
      <c r="O71" s="4">
        <v>13120</v>
      </c>
      <c r="P71" s="4">
        <v>12219</v>
      </c>
    </row>
    <row r="72" spans="1:16" x14ac:dyDescent="0.3">
      <c r="A72" s="3" t="s">
        <v>75</v>
      </c>
      <c r="B72" s="6">
        <f>-(VLOOKUP(A72,[1]REGK4!$A$3:$G$102,2,FALSE)/VLOOKUP(A72,[1]FOLK1A!$D$3:$J$103,2,FALSE))*1000</f>
        <v>12353.02626412911</v>
      </c>
      <c r="C72" s="6">
        <f>-(VLOOKUP(A72,[1]REGK4!$A$3:$G$102,3,FALSE)/VLOOKUP(A72,[1]FOLK1A!$D$3:$J$103,3,FALSE))*1000</f>
        <v>11781.863047501542</v>
      </c>
      <c r="D72" s="6">
        <f>-(VLOOKUP(A72,[1]REGK4!$A$3:$G$102,4,FALSE)/VLOOKUP(A72,[1]FOLK1A!$D$3:$J$103,4,FALSE))*1000</f>
        <v>10697.553939295438</v>
      </c>
      <c r="E72" s="6">
        <f>-(VLOOKUP(A72,[1]REGK4!$A$3:$G$102,5,FALSE)/VLOOKUP(A72,[1]FOLK1A!$D$3:$J$103,5,FALSE))*1000</f>
        <v>9832.07451655361</v>
      </c>
      <c r="F72" s="6">
        <f>-(VLOOKUP(A72,[1]REGK4!$A$3:$G$102,6,FALSE)/VLOOKUP(A72,[1]FOLK1A!$D$3:$J$103,6,FALSE))*1000</f>
        <v>9360.9202391811086</v>
      </c>
      <c r="G72" s="6">
        <f>-(VLOOKUP(A72,[1]REGK4!$A$3:$G$102,7,FALSE)/VLOOKUP(A72,[1]FOLK1A!$D$3:$J$103,7,FALSE))*1000</f>
        <v>8855.1064087549967</v>
      </c>
      <c r="J72" s="3" t="s">
        <v>75</v>
      </c>
      <c r="K72" s="4">
        <v>14222</v>
      </c>
      <c r="L72" s="4">
        <v>13338</v>
      </c>
      <c r="M72" s="4">
        <v>11746</v>
      </c>
      <c r="N72" s="4">
        <v>10512</v>
      </c>
      <c r="O72" s="4">
        <v>9651</v>
      </c>
      <c r="P72" s="4">
        <v>8855</v>
      </c>
    </row>
    <row r="73" spans="1:16" x14ac:dyDescent="0.3">
      <c r="A73" s="3" t="s">
        <v>76</v>
      </c>
      <c r="B73" s="6">
        <f>-(VLOOKUP(A73,[1]REGK4!$A$3:$G$102,2,FALSE)/VLOOKUP(A73,[1]FOLK1A!$D$3:$J$103,2,FALSE))*1000</f>
        <v>11086.388050758596</v>
      </c>
      <c r="C73" s="6">
        <f>-(VLOOKUP(A73,[1]REGK4!$A$3:$G$102,3,FALSE)/VLOOKUP(A73,[1]FOLK1A!$D$3:$J$103,3,FALSE))*1000</f>
        <v>9916.200404212319</v>
      </c>
      <c r="D73" s="6">
        <f>-(VLOOKUP(A73,[1]REGK4!$A$3:$G$102,4,FALSE)/VLOOKUP(A73,[1]FOLK1A!$D$3:$J$103,4,FALSE))*1000</f>
        <v>9405.7033661619862</v>
      </c>
      <c r="E73" s="6">
        <f>-(VLOOKUP(A73,[1]REGK4!$A$3:$G$102,5,FALSE)/VLOOKUP(A73,[1]FOLK1A!$D$3:$J$103,5,FALSE))*1000</f>
        <v>8866.0459654420411</v>
      </c>
      <c r="F73" s="6">
        <f>-(VLOOKUP(A73,[1]REGK4!$A$3:$G$102,6,FALSE)/VLOOKUP(A73,[1]FOLK1A!$D$3:$J$103,6,FALSE))*1000</f>
        <v>8015.4565962068673</v>
      </c>
      <c r="G73" s="6">
        <f>-(VLOOKUP(A73,[1]REGK4!$A$3:$G$102,7,FALSE)/VLOOKUP(A73,[1]FOLK1A!$D$3:$J$103,7,FALSE))*1000</f>
        <v>7132.2320875490404</v>
      </c>
      <c r="J73" s="3" t="s">
        <v>76</v>
      </c>
      <c r="K73" s="4">
        <v>12764</v>
      </c>
      <c r="L73" s="4">
        <v>11226</v>
      </c>
      <c r="M73" s="4">
        <v>10328</v>
      </c>
      <c r="N73" s="4">
        <v>9479</v>
      </c>
      <c r="O73" s="4">
        <v>8264</v>
      </c>
      <c r="P73" s="4">
        <v>7132</v>
      </c>
    </row>
    <row r="74" spans="1:16" x14ac:dyDescent="0.3">
      <c r="A74" s="3" t="s">
        <v>77</v>
      </c>
      <c r="B74" s="6">
        <f>-(VLOOKUP(A74,[1]REGK4!$A$3:$G$102,2,FALSE)/VLOOKUP(A74,[1]FOLK1A!$D$3:$J$103,2,FALSE))*1000</f>
        <v>13688.768872514185</v>
      </c>
      <c r="C74" s="6">
        <f>-(VLOOKUP(A74,[1]REGK4!$A$3:$G$102,3,FALSE)/VLOOKUP(A74,[1]FOLK1A!$D$3:$J$103,3,FALSE))*1000</f>
        <v>13262.662069113683</v>
      </c>
      <c r="D74" s="6">
        <f>-(VLOOKUP(A74,[1]REGK4!$A$3:$G$102,4,FALSE)/VLOOKUP(A74,[1]FOLK1A!$D$3:$J$103,4,FALSE))*1000</f>
        <v>12354.669453880324</v>
      </c>
      <c r="E74" s="6">
        <f>-(VLOOKUP(A74,[1]REGK4!$A$3:$G$102,5,FALSE)/VLOOKUP(A74,[1]FOLK1A!$D$3:$J$103,5,FALSE))*1000</f>
        <v>11700.469774405037</v>
      </c>
      <c r="F74" s="6">
        <f>-(VLOOKUP(A74,[1]REGK4!$A$3:$G$102,6,FALSE)/VLOOKUP(A74,[1]FOLK1A!$D$3:$J$103,6,FALSE))*1000</f>
        <v>10806.946481126368</v>
      </c>
      <c r="G74" s="6">
        <f>-(VLOOKUP(A74,[1]REGK4!$A$3:$G$102,7,FALSE)/VLOOKUP(A74,[1]FOLK1A!$D$3:$J$103,7,FALSE))*1000</f>
        <v>9520.0525902748759</v>
      </c>
      <c r="J74" s="3" t="s">
        <v>77</v>
      </c>
      <c r="K74" s="4">
        <v>15760</v>
      </c>
      <c r="L74" s="4">
        <v>15014</v>
      </c>
      <c r="M74" s="4">
        <v>13566</v>
      </c>
      <c r="N74" s="4">
        <v>12510</v>
      </c>
      <c r="O74" s="4">
        <v>11142</v>
      </c>
      <c r="P74" s="4">
        <v>9520</v>
      </c>
    </row>
    <row r="75" spans="1:16" x14ac:dyDescent="0.3">
      <c r="A75" s="3" t="s">
        <v>78</v>
      </c>
      <c r="B75" s="6">
        <f>-(VLOOKUP(A75,[1]REGK4!$A$3:$G$102,2,FALSE)/VLOOKUP(A75,[1]FOLK1A!$D$3:$J$103,2,FALSE))*1000</f>
        <v>22147.348218630046</v>
      </c>
      <c r="C75" s="6">
        <f>-(VLOOKUP(A75,[1]REGK4!$A$3:$G$102,3,FALSE)/VLOOKUP(A75,[1]FOLK1A!$D$3:$J$103,3,FALSE))*1000</f>
        <v>19760.39159477513</v>
      </c>
      <c r="D75" s="6">
        <f>-(VLOOKUP(A75,[1]REGK4!$A$3:$G$102,4,FALSE)/VLOOKUP(A75,[1]FOLK1A!$D$3:$J$103,4,FALSE))*1000</f>
        <v>17166.518350726747</v>
      </c>
      <c r="E75" s="6">
        <f>-(VLOOKUP(A75,[1]REGK4!$A$3:$G$102,5,FALSE)/VLOOKUP(A75,[1]FOLK1A!$D$3:$J$103,5,FALSE))*1000</f>
        <v>15948.762389644155</v>
      </c>
      <c r="F75" s="6">
        <f>-(VLOOKUP(A75,[1]REGK4!$A$3:$G$102,6,FALSE)/VLOOKUP(A75,[1]FOLK1A!$D$3:$J$103,6,FALSE))*1000</f>
        <v>13425.655420504714</v>
      </c>
      <c r="G75" s="6">
        <f>-(VLOOKUP(A75,[1]REGK4!$A$3:$G$102,7,FALSE)/VLOOKUP(A75,[1]FOLK1A!$D$3:$J$103,7,FALSE))*1000</f>
        <v>11871.255437310207</v>
      </c>
      <c r="J75" s="3" t="s">
        <v>78</v>
      </c>
      <c r="K75" s="4">
        <v>25498</v>
      </c>
      <c r="L75" s="4">
        <v>22370</v>
      </c>
      <c r="M75" s="4">
        <v>18849</v>
      </c>
      <c r="N75" s="4">
        <v>17052</v>
      </c>
      <c r="O75" s="4">
        <v>13842</v>
      </c>
      <c r="P75" s="4">
        <v>11871</v>
      </c>
    </row>
    <row r="76" spans="1:16" x14ac:dyDescent="0.3">
      <c r="A76" s="3" t="s">
        <v>79</v>
      </c>
      <c r="B76" s="6">
        <f>-(VLOOKUP(A76,[1]REGK4!$A$3:$G$102,2,FALSE)/VLOOKUP(A76,[1]FOLK1A!$D$3:$J$103,2,FALSE))*1000</f>
        <v>15774.729115693812</v>
      </c>
      <c r="C76" s="6">
        <f>-(VLOOKUP(A76,[1]REGK4!$A$3:$G$102,3,FALSE)/VLOOKUP(A76,[1]FOLK1A!$D$3:$J$103,3,FALSE))*1000</f>
        <v>15283.400459053311</v>
      </c>
      <c r="D76" s="6">
        <f>-(VLOOKUP(A76,[1]REGK4!$A$3:$G$102,4,FALSE)/VLOOKUP(A76,[1]FOLK1A!$D$3:$J$103,4,FALSE))*1000</f>
        <v>15713.419289167869</v>
      </c>
      <c r="E76" s="6">
        <f>-(VLOOKUP(A76,[1]REGK4!$A$3:$G$102,5,FALSE)/VLOOKUP(A76,[1]FOLK1A!$D$3:$J$103,5,FALSE))*1000</f>
        <v>15784.172057464504</v>
      </c>
      <c r="F76" s="6">
        <f>-(VLOOKUP(A76,[1]REGK4!$A$3:$G$102,6,FALSE)/VLOOKUP(A76,[1]FOLK1A!$D$3:$J$103,6,FALSE))*1000</f>
        <v>15100.120979516916</v>
      </c>
      <c r="G76" s="6">
        <f>-(VLOOKUP(A76,[1]REGK4!$A$3:$G$102,7,FALSE)/VLOOKUP(A76,[1]FOLK1A!$D$3:$J$103,7,FALSE))*1000</f>
        <v>15048.532824933687</v>
      </c>
      <c r="J76" s="3" t="s">
        <v>79</v>
      </c>
      <c r="K76" s="4">
        <v>18161</v>
      </c>
      <c r="L76" s="4">
        <v>17302</v>
      </c>
      <c r="M76" s="4">
        <v>17254</v>
      </c>
      <c r="N76" s="4">
        <v>16876</v>
      </c>
      <c r="O76" s="4">
        <v>15568</v>
      </c>
      <c r="P76" s="4">
        <v>15049</v>
      </c>
    </row>
    <row r="77" spans="1:16" x14ac:dyDescent="0.3">
      <c r="A77" s="3" t="s">
        <v>80</v>
      </c>
      <c r="B77" s="6">
        <f>-(VLOOKUP(A77,[1]REGK4!$A$3:$G$102,2,FALSE)/VLOOKUP(A77,[1]FOLK1A!$D$3:$J$103,2,FALSE))*1000</f>
        <v>16263.845009274171</v>
      </c>
      <c r="C77" s="6">
        <f>-(VLOOKUP(A77,[1]REGK4!$A$3:$G$102,3,FALSE)/VLOOKUP(A77,[1]FOLK1A!$D$3:$J$103,3,FALSE))*1000</f>
        <v>15779.551289206385</v>
      </c>
      <c r="D77" s="6">
        <f>-(VLOOKUP(A77,[1]REGK4!$A$3:$G$102,4,FALSE)/VLOOKUP(A77,[1]FOLK1A!$D$3:$J$103,4,FALSE))*1000</f>
        <v>15290.428282261459</v>
      </c>
      <c r="E77" s="6">
        <f>-(VLOOKUP(A77,[1]REGK4!$A$3:$G$102,5,FALSE)/VLOOKUP(A77,[1]FOLK1A!$D$3:$J$103,5,FALSE))*1000</f>
        <v>14854.768916401226</v>
      </c>
      <c r="F77" s="6">
        <f>-(VLOOKUP(A77,[1]REGK4!$A$3:$G$102,6,FALSE)/VLOOKUP(A77,[1]FOLK1A!$D$3:$J$103,6,FALSE))*1000</f>
        <v>14911.848615433724</v>
      </c>
      <c r="G77" s="6">
        <f>-(VLOOKUP(A77,[1]REGK4!$A$3:$G$102,7,FALSE)/VLOOKUP(A77,[1]FOLK1A!$D$3:$J$103,7,FALSE))*1000</f>
        <v>16829.900040860666</v>
      </c>
      <c r="J77" s="3" t="s">
        <v>80</v>
      </c>
      <c r="K77" s="4">
        <v>18725</v>
      </c>
      <c r="L77" s="4">
        <v>17863</v>
      </c>
      <c r="M77" s="4">
        <v>16789</v>
      </c>
      <c r="N77" s="4">
        <v>15882</v>
      </c>
      <c r="O77" s="4">
        <v>15374</v>
      </c>
      <c r="P77" s="4">
        <v>16830</v>
      </c>
    </row>
    <row r="78" spans="1:16" x14ac:dyDescent="0.3">
      <c r="A78" s="3" t="s">
        <v>81</v>
      </c>
      <c r="B78" s="6">
        <f>-(VLOOKUP(A78,[1]REGK4!$A$3:$G$102,2,FALSE)/VLOOKUP(A78,[1]FOLK1A!$D$3:$J$103,2,FALSE))*1000</f>
        <v>118598.74007121337</v>
      </c>
      <c r="C78" s="6">
        <f>-(VLOOKUP(A78,[1]REGK4!$A$3:$G$102,3,FALSE)/VLOOKUP(A78,[1]FOLK1A!$D$3:$J$103,3,FALSE))*1000</f>
        <v>118438.46361915067</v>
      </c>
      <c r="D78" s="6">
        <f>-(VLOOKUP(A78,[1]REGK4!$A$3:$G$102,4,FALSE)/VLOOKUP(A78,[1]FOLK1A!$D$3:$J$103,4,FALSE))*1000</f>
        <v>115500.79617834395</v>
      </c>
      <c r="E78" s="6">
        <f>-(VLOOKUP(A78,[1]REGK4!$A$3:$G$102,5,FALSE)/VLOOKUP(A78,[1]FOLK1A!$D$3:$J$103,5,FALSE))*1000</f>
        <v>112359.39570633449</v>
      </c>
      <c r="F78" s="6">
        <f>-(VLOOKUP(A78,[1]REGK4!$A$3:$G$102,6,FALSE)/VLOOKUP(A78,[1]FOLK1A!$D$3:$J$103,6,FALSE))*1000</f>
        <v>109924.43598804023</v>
      </c>
      <c r="G78" s="6">
        <f>-(VLOOKUP(A78,[1]REGK4!$A$3:$G$102,7,FALSE)/VLOOKUP(A78,[1]FOLK1A!$D$3:$J$103,7,FALSE))*1000</f>
        <v>103990.16124624213</v>
      </c>
      <c r="J78" s="3" t="s">
        <v>81</v>
      </c>
      <c r="K78" s="4">
        <v>136542</v>
      </c>
      <c r="L78" s="4">
        <v>134079</v>
      </c>
      <c r="M78" s="4">
        <v>126821</v>
      </c>
      <c r="N78" s="4">
        <v>120129</v>
      </c>
      <c r="O78" s="4">
        <v>113332</v>
      </c>
      <c r="P78" s="4">
        <v>103990</v>
      </c>
    </row>
    <row r="79" spans="1:16" x14ac:dyDescent="0.3">
      <c r="A79" s="3" t="s">
        <v>82</v>
      </c>
      <c r="B79" s="6">
        <f>-(VLOOKUP(A79,[1]REGK4!$A$3:$G$102,2,FALSE)/VLOOKUP(A79,[1]FOLK1A!$D$3:$J$103,2,FALSE))*1000</f>
        <v>7651.3397007860704</v>
      </c>
      <c r="C79" s="6">
        <f>-(VLOOKUP(A79,[1]REGK4!$A$3:$G$102,3,FALSE)/VLOOKUP(A79,[1]FOLK1A!$D$3:$J$103,3,FALSE))*1000</f>
        <v>9233.0798991795382</v>
      </c>
      <c r="D79" s="6">
        <f>-(VLOOKUP(A79,[1]REGK4!$A$3:$G$102,4,FALSE)/VLOOKUP(A79,[1]FOLK1A!$D$3:$J$103,4,FALSE))*1000</f>
        <v>9030.9638249430809</v>
      </c>
      <c r="E79" s="6">
        <f>-(VLOOKUP(A79,[1]REGK4!$A$3:$G$102,5,FALSE)/VLOOKUP(A79,[1]FOLK1A!$D$3:$J$103,5,FALSE))*1000</f>
        <v>8896.9758124943801</v>
      </c>
      <c r="F79" s="6">
        <f>-(VLOOKUP(A79,[1]REGK4!$A$3:$G$102,6,FALSE)/VLOOKUP(A79,[1]FOLK1A!$D$3:$J$103,6,FALSE))*1000</f>
        <v>8238.6632959393264</v>
      </c>
      <c r="G79" s="6">
        <f>-(VLOOKUP(A79,[1]REGK4!$A$3:$G$102,7,FALSE)/VLOOKUP(A79,[1]FOLK1A!$D$3:$J$103,7,FALSE))*1000</f>
        <v>7570.1754385964914</v>
      </c>
      <c r="J79" s="3" t="s">
        <v>82</v>
      </c>
      <c r="K79" s="4">
        <v>8809</v>
      </c>
      <c r="L79" s="4">
        <v>10452</v>
      </c>
      <c r="M79" s="4">
        <v>9916</v>
      </c>
      <c r="N79" s="4">
        <v>9512</v>
      </c>
      <c r="O79" s="4">
        <v>8494</v>
      </c>
      <c r="P79" s="4">
        <v>7570</v>
      </c>
    </row>
    <row r="80" spans="1:16" x14ac:dyDescent="0.3">
      <c r="A80" s="3" t="s">
        <v>83</v>
      </c>
      <c r="B80" s="6">
        <f>-(VLOOKUP(A80,[1]REGK4!$A$3:$G$102,2,FALSE)/VLOOKUP(A80,[1]FOLK1A!$D$3:$J$103,2,FALSE))*1000</f>
        <v>12577.025527192009</v>
      </c>
      <c r="C80" s="6">
        <f>-(VLOOKUP(A80,[1]REGK4!$A$3:$G$102,3,FALSE)/VLOOKUP(A80,[1]FOLK1A!$D$3:$J$103,3,FALSE))*1000</f>
        <v>12005.267200702294</v>
      </c>
      <c r="D80" s="6">
        <f>-(VLOOKUP(A80,[1]REGK4!$A$3:$G$102,4,FALSE)/VLOOKUP(A80,[1]FOLK1A!$D$3:$J$103,4,FALSE))*1000</f>
        <v>12050.800535228165</v>
      </c>
      <c r="E80" s="6">
        <f>-(VLOOKUP(A80,[1]REGK4!$A$3:$G$102,5,FALSE)/VLOOKUP(A80,[1]FOLK1A!$D$3:$J$103,5,FALSE))*1000</f>
        <v>11951.505401057228</v>
      </c>
      <c r="F80" s="6">
        <f>-(VLOOKUP(A80,[1]REGK4!$A$3:$G$102,6,FALSE)/VLOOKUP(A80,[1]FOLK1A!$D$3:$J$103,6,FALSE))*1000</f>
        <v>11119.95227606461</v>
      </c>
      <c r="G80" s="6">
        <f>-(VLOOKUP(A80,[1]REGK4!$A$3:$G$102,7,FALSE)/VLOOKUP(A80,[1]FOLK1A!$D$3:$J$103,7,FALSE))*1000</f>
        <v>10247.786002997411</v>
      </c>
      <c r="J80" s="3" t="s">
        <v>83</v>
      </c>
      <c r="K80" s="4">
        <v>14480</v>
      </c>
      <c r="L80" s="4">
        <v>13591</v>
      </c>
      <c r="M80" s="4">
        <v>13232</v>
      </c>
      <c r="N80" s="4">
        <v>12778</v>
      </c>
      <c r="O80" s="4">
        <v>11465</v>
      </c>
      <c r="P80" s="4">
        <v>10248</v>
      </c>
    </row>
    <row r="81" spans="1:16" x14ac:dyDescent="0.3">
      <c r="A81" s="3" t="s">
        <v>84</v>
      </c>
      <c r="B81" s="6">
        <f>-(VLOOKUP(A81,[1]REGK4!$A$3:$G$102,2,FALSE)/VLOOKUP(A81,[1]FOLK1A!$D$3:$J$103,2,FALSE))*1000</f>
        <v>14818.335769132624</v>
      </c>
      <c r="C81" s="6">
        <f>-(VLOOKUP(A81,[1]REGK4!$A$3:$G$102,3,FALSE)/VLOOKUP(A81,[1]FOLK1A!$D$3:$J$103,3,FALSE))*1000</f>
        <v>15056.835708201928</v>
      </c>
      <c r="D81" s="6">
        <f>-(VLOOKUP(A81,[1]REGK4!$A$3:$G$102,4,FALSE)/VLOOKUP(A81,[1]FOLK1A!$D$3:$J$103,4,FALSE))*1000</f>
        <v>16619.334936260944</v>
      </c>
      <c r="E81" s="6">
        <f>-(VLOOKUP(A81,[1]REGK4!$A$3:$G$102,5,FALSE)/VLOOKUP(A81,[1]FOLK1A!$D$3:$J$103,5,FALSE))*1000</f>
        <v>16548.589270764984</v>
      </c>
      <c r="F81" s="6">
        <f>-(VLOOKUP(A81,[1]REGK4!$A$3:$G$102,6,FALSE)/VLOOKUP(A81,[1]FOLK1A!$D$3:$J$103,6,FALSE))*1000</f>
        <v>15446.551450048828</v>
      </c>
      <c r="G81" s="6">
        <f>-(VLOOKUP(A81,[1]REGK4!$A$3:$G$102,7,FALSE)/VLOOKUP(A81,[1]FOLK1A!$D$3:$J$103,7,FALSE))*1000</f>
        <v>14115.795175012976</v>
      </c>
      <c r="J81" s="3" t="s">
        <v>84</v>
      </c>
      <c r="K81" s="4">
        <v>17060</v>
      </c>
      <c r="L81" s="4">
        <v>17045</v>
      </c>
      <c r="M81" s="4">
        <v>18248</v>
      </c>
      <c r="N81" s="4">
        <v>17693</v>
      </c>
      <c r="O81" s="4">
        <v>15925</v>
      </c>
      <c r="P81" s="4">
        <v>14116</v>
      </c>
    </row>
    <row r="82" spans="1:16" x14ac:dyDescent="0.3">
      <c r="A82" s="3" t="s">
        <v>85</v>
      </c>
      <c r="B82" s="6">
        <f>-(VLOOKUP(A82,[1]REGK4!$A$3:$G$102,2,FALSE)/VLOOKUP(A82,[1]FOLK1A!$D$3:$J$103,2,FALSE))*1000</f>
        <v>14725.140441801432</v>
      </c>
      <c r="C82" s="6">
        <f>-(VLOOKUP(A82,[1]REGK4!$A$3:$G$102,3,FALSE)/VLOOKUP(A82,[1]FOLK1A!$D$3:$J$103,3,FALSE))*1000</f>
        <v>16855.65190241687</v>
      </c>
      <c r="D82" s="6">
        <f>-(VLOOKUP(A82,[1]REGK4!$A$3:$G$102,4,FALSE)/VLOOKUP(A82,[1]FOLK1A!$D$3:$J$103,4,FALSE))*1000</f>
        <v>16362.033354912295</v>
      </c>
      <c r="E82" s="6">
        <f>-(VLOOKUP(A82,[1]REGK4!$A$3:$G$102,5,FALSE)/VLOOKUP(A82,[1]FOLK1A!$D$3:$J$103,5,FALSE))*1000</f>
        <v>16189.354434640578</v>
      </c>
      <c r="F82" s="6">
        <f>-(VLOOKUP(A82,[1]REGK4!$A$3:$G$102,6,FALSE)/VLOOKUP(A82,[1]FOLK1A!$D$3:$J$103,6,FALSE))*1000</f>
        <v>16169.447832429218</v>
      </c>
      <c r="G82" s="6">
        <f>-(VLOOKUP(A82,[1]REGK4!$A$3:$G$102,7,FALSE)/VLOOKUP(A82,[1]FOLK1A!$D$3:$J$103,7,FALSE))*1000</f>
        <v>15148.362106119785</v>
      </c>
      <c r="J82" s="3" t="s">
        <v>85</v>
      </c>
      <c r="K82" s="4">
        <v>16953</v>
      </c>
      <c r="L82" s="4">
        <v>19081</v>
      </c>
      <c r="M82" s="4">
        <v>17966</v>
      </c>
      <c r="N82" s="4">
        <v>17309</v>
      </c>
      <c r="O82" s="4">
        <v>16671</v>
      </c>
      <c r="P82" s="4">
        <v>15148</v>
      </c>
    </row>
    <row r="83" spans="1:16" x14ac:dyDescent="0.3">
      <c r="A83" s="3" t="s">
        <v>86</v>
      </c>
      <c r="B83" s="6">
        <f>-(VLOOKUP(A83,[1]REGK4!$A$3:$G$102,2,FALSE)/VLOOKUP(A83,[1]FOLK1A!$D$3:$J$103,2,FALSE))*1000</f>
        <v>11003.232264486473</v>
      </c>
      <c r="C83" s="6">
        <f>-(VLOOKUP(A83,[1]REGK4!$A$3:$G$102,3,FALSE)/VLOOKUP(A83,[1]FOLK1A!$D$3:$J$103,3,FALSE))*1000</f>
        <v>10581.068374154838</v>
      </c>
      <c r="D83" s="6">
        <f>-(VLOOKUP(A83,[1]REGK4!$A$3:$G$102,4,FALSE)/VLOOKUP(A83,[1]FOLK1A!$D$3:$J$103,4,FALSE))*1000</f>
        <v>10596.132461524774</v>
      </c>
      <c r="E83" s="6">
        <f>-(VLOOKUP(A83,[1]REGK4!$A$3:$G$102,5,FALSE)/VLOOKUP(A83,[1]FOLK1A!$D$3:$J$103,5,FALSE))*1000</f>
        <v>9835.4037957242545</v>
      </c>
      <c r="F83" s="6">
        <f>-(VLOOKUP(A83,[1]REGK4!$A$3:$G$102,6,FALSE)/VLOOKUP(A83,[1]FOLK1A!$D$3:$J$103,6,FALSE))*1000</f>
        <v>9357.2245986334092</v>
      </c>
      <c r="G83" s="6">
        <f>-(VLOOKUP(A83,[1]REGK4!$A$3:$G$102,7,FALSE)/VLOOKUP(A83,[1]FOLK1A!$D$3:$J$103,7,FALSE))*1000</f>
        <v>8483.3214967375388</v>
      </c>
      <c r="J83" s="3" t="s">
        <v>86</v>
      </c>
      <c r="K83" s="4">
        <v>12668</v>
      </c>
      <c r="L83" s="4">
        <v>11978</v>
      </c>
      <c r="M83" s="4">
        <v>11635</v>
      </c>
      <c r="N83" s="4">
        <v>10515</v>
      </c>
      <c r="O83" s="4">
        <v>9647</v>
      </c>
      <c r="P83" s="4">
        <v>8483</v>
      </c>
    </row>
    <row r="84" spans="1:16" x14ac:dyDescent="0.3">
      <c r="A84" s="3" t="s">
        <v>87</v>
      </c>
      <c r="B84" s="6">
        <f>-(VLOOKUP(A84,[1]REGK4!$A$3:$G$102,2,FALSE)/VLOOKUP(A84,[1]FOLK1A!$D$3:$J$103,2,FALSE))*1000</f>
        <v>14941.84203799949</v>
      </c>
      <c r="C84" s="6">
        <f>-(VLOOKUP(A84,[1]REGK4!$A$3:$G$102,3,FALSE)/VLOOKUP(A84,[1]FOLK1A!$D$3:$J$103,3,FALSE))*1000</f>
        <v>14413.490736633799</v>
      </c>
      <c r="D84" s="6">
        <f>-(VLOOKUP(A84,[1]REGK4!$A$3:$G$102,4,FALSE)/VLOOKUP(A84,[1]FOLK1A!$D$3:$J$103,4,FALSE))*1000</f>
        <v>15352.69273174455</v>
      </c>
      <c r="E84" s="6">
        <f>-(VLOOKUP(A84,[1]REGK4!$A$3:$G$102,5,FALSE)/VLOOKUP(A84,[1]FOLK1A!$D$3:$J$103,5,FALSE))*1000</f>
        <v>15238.912877825756</v>
      </c>
      <c r="F84" s="6">
        <f>-(VLOOKUP(A84,[1]REGK4!$A$3:$G$102,6,FALSE)/VLOOKUP(A84,[1]FOLK1A!$D$3:$J$103,6,FALSE))*1000</f>
        <v>14833.570364350535</v>
      </c>
      <c r="G84" s="6">
        <f>-(VLOOKUP(A84,[1]REGK4!$A$3:$G$102,7,FALSE)/VLOOKUP(A84,[1]FOLK1A!$D$3:$J$103,7,FALSE))*1000</f>
        <v>13967.530824632719</v>
      </c>
      <c r="J84" s="3" t="s">
        <v>87</v>
      </c>
      <c r="K84" s="4">
        <v>17203</v>
      </c>
      <c r="L84" s="4">
        <v>16317</v>
      </c>
      <c r="M84" s="4">
        <v>16857</v>
      </c>
      <c r="N84" s="4">
        <v>16293</v>
      </c>
      <c r="O84" s="4">
        <v>15293</v>
      </c>
      <c r="P84" s="4">
        <v>13968</v>
      </c>
    </row>
    <row r="85" spans="1:16" x14ac:dyDescent="0.3">
      <c r="A85" s="3" t="s">
        <v>88</v>
      </c>
      <c r="B85" s="6">
        <f>-(VLOOKUP(A85,[1]REGK4!$A$3:$G$102,2,FALSE)/VLOOKUP(A85,[1]FOLK1A!$D$3:$J$103,2,FALSE))*1000</f>
        <v>15564.415992269598</v>
      </c>
      <c r="C85" s="6">
        <f>-(VLOOKUP(A85,[1]REGK4!$A$3:$G$102,3,FALSE)/VLOOKUP(A85,[1]FOLK1A!$D$3:$J$103,3,FALSE))*1000</f>
        <v>15012.048192771084</v>
      </c>
      <c r="D85" s="6">
        <f>-(VLOOKUP(A85,[1]REGK4!$A$3:$G$102,4,FALSE)/VLOOKUP(A85,[1]FOLK1A!$D$3:$J$103,4,FALSE))*1000</f>
        <v>14350.526860476055</v>
      </c>
      <c r="E85" s="6">
        <f>-(VLOOKUP(A85,[1]REGK4!$A$3:$G$102,5,FALSE)/VLOOKUP(A85,[1]FOLK1A!$D$3:$J$103,5,FALSE))*1000</f>
        <v>13967.122067818058</v>
      </c>
      <c r="F85" s="6">
        <f>-(VLOOKUP(A85,[1]REGK4!$A$3:$G$102,6,FALSE)/VLOOKUP(A85,[1]FOLK1A!$D$3:$J$103,6,FALSE))*1000</f>
        <v>12656.912045443964</v>
      </c>
      <c r="G85" s="6">
        <f>-(VLOOKUP(A85,[1]REGK4!$A$3:$G$102,7,FALSE)/VLOOKUP(A85,[1]FOLK1A!$D$3:$J$103,7,FALSE))*1000</f>
        <v>11258.690473437102</v>
      </c>
      <c r="J85" s="3" t="s">
        <v>88</v>
      </c>
      <c r="K85" s="4">
        <v>17919</v>
      </c>
      <c r="L85" s="4">
        <v>16994</v>
      </c>
      <c r="M85" s="4">
        <v>15757</v>
      </c>
      <c r="N85" s="4">
        <v>14933</v>
      </c>
      <c r="O85" s="4">
        <v>13049</v>
      </c>
      <c r="P85" s="4">
        <v>11259</v>
      </c>
    </row>
    <row r="86" spans="1:16" x14ac:dyDescent="0.3">
      <c r="A86" s="3" t="s">
        <v>89</v>
      </c>
      <c r="B86" s="6">
        <f>-(VLOOKUP(A86,[1]REGK4!$A$3:$G$102,2,FALSE)/VLOOKUP(A86,[1]FOLK1A!$D$3:$J$103,2,FALSE))*1000</f>
        <v>18302.715898687824</v>
      </c>
      <c r="C86" s="6">
        <f>-(VLOOKUP(A86,[1]REGK4!$A$3:$G$102,3,FALSE)/VLOOKUP(A86,[1]FOLK1A!$D$3:$J$103,3,FALSE))*1000</f>
        <v>18228.392847994262</v>
      </c>
      <c r="D86" s="6">
        <f>-(VLOOKUP(A86,[1]REGK4!$A$3:$G$102,4,FALSE)/VLOOKUP(A86,[1]FOLK1A!$D$3:$J$103,4,FALSE))*1000</f>
        <v>19205.413441328754</v>
      </c>
      <c r="E86" s="6">
        <f>-(VLOOKUP(A86,[1]REGK4!$A$3:$G$102,5,FALSE)/VLOOKUP(A86,[1]FOLK1A!$D$3:$J$103,5,FALSE))*1000</f>
        <v>19307.233910249768</v>
      </c>
      <c r="F86" s="6">
        <f>-(VLOOKUP(A86,[1]REGK4!$A$3:$G$102,6,FALSE)/VLOOKUP(A86,[1]FOLK1A!$D$3:$J$103,6,FALSE))*1000</f>
        <v>17577.741493732221</v>
      </c>
      <c r="G86" s="6">
        <f>-(VLOOKUP(A86,[1]REGK4!$A$3:$G$102,7,FALSE)/VLOOKUP(A86,[1]FOLK1A!$D$3:$J$103,7,FALSE))*1000</f>
        <v>15043.026865032643</v>
      </c>
      <c r="J86" s="3" t="s">
        <v>89</v>
      </c>
      <c r="K86" s="4">
        <v>21072</v>
      </c>
      <c r="L86" s="4">
        <v>20635</v>
      </c>
      <c r="M86" s="4">
        <v>21088</v>
      </c>
      <c r="N86" s="4">
        <v>20642</v>
      </c>
      <c r="O86" s="4">
        <v>18123</v>
      </c>
      <c r="P86" s="4">
        <v>15043</v>
      </c>
    </row>
    <row r="87" spans="1:16" x14ac:dyDescent="0.3">
      <c r="A87" s="3" t="s">
        <v>90</v>
      </c>
      <c r="B87" s="6">
        <f>-(VLOOKUP(A87,[1]REGK4!$A$3:$G$102,2,FALSE)/VLOOKUP(A87,[1]FOLK1A!$D$3:$J$103,2,FALSE))*1000</f>
        <v>16800.571266366249</v>
      </c>
      <c r="C87" s="6">
        <f>-(VLOOKUP(A87,[1]REGK4!$A$3:$G$102,3,FALSE)/VLOOKUP(A87,[1]FOLK1A!$D$3:$J$103,3,FALSE))*1000</f>
        <v>16471.061007485907</v>
      </c>
      <c r="D87" s="6">
        <f>-(VLOOKUP(A87,[1]REGK4!$A$3:$G$102,4,FALSE)/VLOOKUP(A87,[1]FOLK1A!$D$3:$J$103,4,FALSE))*1000</f>
        <v>17404.570700817207</v>
      </c>
      <c r="E87" s="6">
        <f>-(VLOOKUP(A87,[1]REGK4!$A$3:$G$102,5,FALSE)/VLOOKUP(A87,[1]FOLK1A!$D$3:$J$103,5,FALSE))*1000</f>
        <v>17204.338872319273</v>
      </c>
      <c r="F87" s="6">
        <f>-(VLOOKUP(A87,[1]REGK4!$A$3:$G$102,6,FALSE)/VLOOKUP(A87,[1]FOLK1A!$D$3:$J$103,6,FALSE))*1000</f>
        <v>16796.622574483656</v>
      </c>
      <c r="G87" s="6">
        <f>-(VLOOKUP(A87,[1]REGK4!$A$3:$G$102,7,FALSE)/VLOOKUP(A87,[1]FOLK1A!$D$3:$J$103,7,FALSE))*1000</f>
        <v>16072.520114477022</v>
      </c>
      <c r="J87" s="3" t="s">
        <v>90</v>
      </c>
      <c r="K87" s="4">
        <v>19342</v>
      </c>
      <c r="L87" s="4">
        <v>18646</v>
      </c>
      <c r="M87" s="4">
        <v>19110</v>
      </c>
      <c r="N87" s="4">
        <v>18394</v>
      </c>
      <c r="O87" s="4">
        <v>17317</v>
      </c>
      <c r="P87" s="4">
        <v>16073</v>
      </c>
    </row>
    <row r="88" spans="1:16" x14ac:dyDescent="0.3">
      <c r="A88" s="3" t="s">
        <v>91</v>
      </c>
      <c r="B88" s="6">
        <f>-(VLOOKUP(A88,[1]REGK4!$A$3:$G$102,2,FALSE)/VLOOKUP(A88,[1]FOLK1A!$D$3:$J$103,2,FALSE))*1000</f>
        <v>17609.823303009096</v>
      </c>
      <c r="C88" s="6">
        <f>-(VLOOKUP(A88,[1]REGK4!$A$3:$G$102,3,FALSE)/VLOOKUP(A88,[1]FOLK1A!$D$3:$J$103,3,FALSE))*1000</f>
        <v>16982.377393534691</v>
      </c>
      <c r="D88" s="6">
        <f>-(VLOOKUP(A88,[1]REGK4!$A$3:$G$102,4,FALSE)/VLOOKUP(A88,[1]FOLK1A!$D$3:$J$103,4,FALSE))*1000</f>
        <v>15827.152055036162</v>
      </c>
      <c r="E88" s="6">
        <f>-(VLOOKUP(A88,[1]REGK4!$A$3:$G$102,5,FALSE)/VLOOKUP(A88,[1]FOLK1A!$D$3:$J$103,5,FALSE))*1000</f>
        <v>14826.874707859415</v>
      </c>
      <c r="F88" s="6">
        <f>-(VLOOKUP(A88,[1]REGK4!$A$3:$G$102,6,FALSE)/VLOOKUP(A88,[1]FOLK1A!$D$3:$J$103,6,FALSE))*1000</f>
        <v>13632.196281594115</v>
      </c>
      <c r="G88" s="6">
        <f>-(VLOOKUP(A88,[1]REGK4!$A$3:$G$102,7,FALSE)/VLOOKUP(A88,[1]FOLK1A!$D$3:$J$103,7,FALSE))*1000</f>
        <v>12567.09467402116</v>
      </c>
      <c r="J88" s="3" t="s">
        <v>91</v>
      </c>
      <c r="K88" s="4">
        <v>20274</v>
      </c>
      <c r="L88" s="4">
        <v>19225</v>
      </c>
      <c r="M88" s="4">
        <v>17378</v>
      </c>
      <c r="N88" s="4">
        <v>15852</v>
      </c>
      <c r="O88" s="4">
        <v>14055</v>
      </c>
      <c r="P88" s="4">
        <v>12567</v>
      </c>
    </row>
    <row r="89" spans="1:16" x14ac:dyDescent="0.3">
      <c r="A89" s="3" t="s">
        <v>92</v>
      </c>
      <c r="B89" s="6">
        <f>-(VLOOKUP(A89,[1]REGK4!$A$3:$G$102,2,FALSE)/VLOOKUP(A89,[1]FOLK1A!$D$3:$J$103,2,FALSE))*1000</f>
        <v>21950.21717340461</v>
      </c>
      <c r="C89" s="6">
        <f>-(VLOOKUP(A89,[1]REGK4!$A$3:$G$102,3,FALSE)/VLOOKUP(A89,[1]FOLK1A!$D$3:$J$103,3,FALSE))*1000</f>
        <v>21308.752220461854</v>
      </c>
      <c r="D89" s="6">
        <f>-(VLOOKUP(A89,[1]REGK4!$A$3:$G$102,4,FALSE)/VLOOKUP(A89,[1]FOLK1A!$D$3:$J$103,4,FALSE))*1000</f>
        <v>20787.232010695698</v>
      </c>
      <c r="E89" s="6">
        <f>-(VLOOKUP(A89,[1]REGK4!$A$3:$G$102,5,FALSE)/VLOOKUP(A89,[1]FOLK1A!$D$3:$J$103,5,FALSE))*1000</f>
        <v>20924.037158892974</v>
      </c>
      <c r="F89" s="6">
        <f>-(VLOOKUP(A89,[1]REGK4!$A$3:$G$102,6,FALSE)/VLOOKUP(A89,[1]FOLK1A!$D$3:$J$103,6,FALSE))*1000</f>
        <v>20025.625949336078</v>
      </c>
      <c r="G89" s="6">
        <f>-(VLOOKUP(A89,[1]REGK4!$A$3:$G$102,7,FALSE)/VLOOKUP(A89,[1]FOLK1A!$D$3:$J$103,7,FALSE))*1000</f>
        <v>18871.845719101682</v>
      </c>
      <c r="J89" s="3" t="s">
        <v>92</v>
      </c>
      <c r="K89" s="4">
        <v>25271</v>
      </c>
      <c r="L89" s="4">
        <v>24123</v>
      </c>
      <c r="M89" s="4">
        <v>22825</v>
      </c>
      <c r="N89" s="4">
        <v>22371</v>
      </c>
      <c r="O89" s="4">
        <v>20646</v>
      </c>
      <c r="P89" s="4">
        <v>18872</v>
      </c>
    </row>
    <row r="90" spans="1:16" x14ac:dyDescent="0.3">
      <c r="A90" s="3" t="s">
        <v>93</v>
      </c>
      <c r="B90" s="6">
        <f>-(VLOOKUP(A90,[1]REGK4!$A$3:$G$102,2,FALSE)/VLOOKUP(A90,[1]FOLK1A!$D$3:$J$103,2,FALSE))*1000</f>
        <v>11376.109031497528</v>
      </c>
      <c r="C90" s="6">
        <f>-(VLOOKUP(A90,[1]REGK4!$A$3:$G$102,3,FALSE)/VLOOKUP(A90,[1]FOLK1A!$D$3:$J$103,3,FALSE))*1000</f>
        <v>10686.750227517168</v>
      </c>
      <c r="D90" s="6">
        <f>-(VLOOKUP(A90,[1]REGK4!$A$3:$G$102,4,FALSE)/VLOOKUP(A90,[1]FOLK1A!$D$3:$J$103,4,FALSE))*1000</f>
        <v>10328.931301626391</v>
      </c>
      <c r="E90" s="6">
        <f>-(VLOOKUP(A90,[1]REGK4!$A$3:$G$102,5,FALSE)/VLOOKUP(A90,[1]FOLK1A!$D$3:$J$103,5,FALSE))*1000</f>
        <v>9855.0489934812013</v>
      </c>
      <c r="F90" s="6">
        <f>-(VLOOKUP(A90,[1]REGK4!$A$3:$G$102,6,FALSE)/VLOOKUP(A90,[1]FOLK1A!$D$3:$J$103,6,FALSE))*1000</f>
        <v>8922.1781914621279</v>
      </c>
      <c r="G90" s="6">
        <f>-(VLOOKUP(A90,[1]REGK4!$A$3:$G$102,7,FALSE)/VLOOKUP(A90,[1]FOLK1A!$D$3:$J$103,7,FALSE))*1000</f>
        <v>8022.9699490124349</v>
      </c>
      <c r="J90" s="3" t="s">
        <v>93</v>
      </c>
      <c r="K90" s="4">
        <v>13097</v>
      </c>
      <c r="L90" s="4">
        <v>12098</v>
      </c>
      <c r="M90" s="4">
        <v>11341</v>
      </c>
      <c r="N90" s="4">
        <v>10536</v>
      </c>
      <c r="O90" s="4">
        <v>9199</v>
      </c>
      <c r="P90" s="4">
        <v>8023</v>
      </c>
    </row>
    <row r="91" spans="1:16" x14ac:dyDescent="0.3">
      <c r="A91" s="3" t="s">
        <v>94</v>
      </c>
      <c r="B91" s="6">
        <f>-(VLOOKUP(A91,[1]REGK4!$A$3:$G$102,2,FALSE)/VLOOKUP(A91,[1]FOLK1A!$D$3:$J$103,2,FALSE))*1000</f>
        <v>15746.080727372917</v>
      </c>
      <c r="C91" s="6">
        <f>-(VLOOKUP(A91,[1]REGK4!$A$3:$G$102,3,FALSE)/VLOOKUP(A91,[1]FOLK1A!$D$3:$J$103,3,FALSE))*1000</f>
        <v>16284.49777433714</v>
      </c>
      <c r="D91" s="6">
        <f>-(VLOOKUP(A91,[1]REGK4!$A$3:$G$102,4,FALSE)/VLOOKUP(A91,[1]FOLK1A!$D$3:$J$103,4,FALSE))*1000</f>
        <v>15825.672753155028</v>
      </c>
      <c r="E91" s="6">
        <f>-(VLOOKUP(A91,[1]REGK4!$A$3:$G$102,5,FALSE)/VLOOKUP(A91,[1]FOLK1A!$D$3:$J$103,5,FALSE))*1000</f>
        <v>14616.591070550303</v>
      </c>
      <c r="F91" s="6">
        <f>-(VLOOKUP(A91,[1]REGK4!$A$3:$G$102,6,FALSE)/VLOOKUP(A91,[1]FOLK1A!$D$3:$J$103,6,FALSE))*1000</f>
        <v>13591.798262390033</v>
      </c>
      <c r="G91" s="6">
        <f>-(VLOOKUP(A91,[1]REGK4!$A$3:$G$102,7,FALSE)/VLOOKUP(A91,[1]FOLK1A!$D$3:$J$103,7,FALSE))*1000</f>
        <v>12803.276446778253</v>
      </c>
      <c r="J91" s="3" t="s">
        <v>94</v>
      </c>
      <c r="K91" s="4">
        <v>18128</v>
      </c>
      <c r="L91" s="4">
        <v>18435</v>
      </c>
      <c r="M91" s="4">
        <v>17377</v>
      </c>
      <c r="N91" s="4">
        <v>15627</v>
      </c>
      <c r="O91" s="4">
        <v>14013</v>
      </c>
      <c r="P91" s="4">
        <v>12803</v>
      </c>
    </row>
    <row r="92" spans="1:16" x14ac:dyDescent="0.3">
      <c r="A92" s="3" t="s">
        <v>95</v>
      </c>
      <c r="B92" s="6">
        <f>-(VLOOKUP(A92,[1]REGK4!$A$3:$G$102,2,FALSE)/VLOOKUP(A92,[1]FOLK1A!$D$3:$J$103,2,FALSE))*1000</f>
        <v>17936.95348171112</v>
      </c>
      <c r="C92" s="6">
        <f>-(VLOOKUP(A92,[1]REGK4!$A$3:$G$102,3,FALSE)/VLOOKUP(A92,[1]FOLK1A!$D$3:$J$103,3,FALSE))*1000</f>
        <v>17408.01043660946</v>
      </c>
      <c r="D92" s="6">
        <f>-(VLOOKUP(A92,[1]REGK4!$A$3:$G$102,4,FALSE)/VLOOKUP(A92,[1]FOLK1A!$D$3:$J$103,4,FALSE))*1000</f>
        <v>15002.065416130561</v>
      </c>
      <c r="E92" s="6">
        <f>-(VLOOKUP(A92,[1]REGK4!$A$3:$G$102,5,FALSE)/VLOOKUP(A92,[1]FOLK1A!$D$3:$J$103,5,FALSE))*1000</f>
        <v>13156.657474551459</v>
      </c>
      <c r="F92" s="6">
        <f>-(VLOOKUP(A92,[1]REGK4!$A$3:$G$102,6,FALSE)/VLOOKUP(A92,[1]FOLK1A!$D$3:$J$103,6,FALSE))*1000</f>
        <v>37868.054602826174</v>
      </c>
      <c r="G92" s="6">
        <f>-(VLOOKUP(A92,[1]REGK4!$A$3:$G$102,7,FALSE)/VLOOKUP(A92,[1]FOLK1A!$D$3:$J$103,7,FALSE))*1000</f>
        <v>34406.882555981472</v>
      </c>
      <c r="J92" s="3" t="s">
        <v>95</v>
      </c>
      <c r="K92" s="4">
        <v>20651</v>
      </c>
      <c r="L92" s="4">
        <v>19707</v>
      </c>
      <c r="M92" s="4">
        <v>16472</v>
      </c>
      <c r="N92" s="4">
        <v>14066</v>
      </c>
      <c r="O92" s="4">
        <v>39042</v>
      </c>
      <c r="P92" s="4">
        <v>34407</v>
      </c>
    </row>
    <row r="93" spans="1:16" x14ac:dyDescent="0.3">
      <c r="A93" s="3" t="s">
        <v>96</v>
      </c>
      <c r="B93" s="6">
        <f>-(VLOOKUP(A93,[1]REGK4!$A$3:$G$102,2,FALSE)/VLOOKUP(A93,[1]FOLK1A!$D$3:$J$103,2,FALSE))*1000</f>
        <v>22314.647013188518</v>
      </c>
      <c r="C93" s="6">
        <f>-(VLOOKUP(A93,[1]REGK4!$A$3:$G$102,3,FALSE)/VLOOKUP(A93,[1]FOLK1A!$D$3:$J$103,3,FALSE))*1000</f>
        <v>21768.49899245513</v>
      </c>
      <c r="D93" s="6">
        <f>-(VLOOKUP(A93,[1]REGK4!$A$3:$G$102,4,FALSE)/VLOOKUP(A93,[1]FOLK1A!$D$3:$J$103,4,FALSE))*1000</f>
        <v>21858.21151924038</v>
      </c>
      <c r="E93" s="6">
        <f>-(VLOOKUP(A93,[1]REGK4!$A$3:$G$102,5,FALSE)/VLOOKUP(A93,[1]FOLK1A!$D$3:$J$103,5,FALSE))*1000</f>
        <v>21898.224204020968</v>
      </c>
      <c r="F93" s="6">
        <f>-(VLOOKUP(A93,[1]REGK4!$A$3:$G$102,6,FALSE)/VLOOKUP(A93,[1]FOLK1A!$D$3:$J$103,6,FALSE))*1000</f>
        <v>21886.267107126001</v>
      </c>
      <c r="G93" s="6">
        <f>-(VLOOKUP(A93,[1]REGK4!$A$3:$G$102,7,FALSE)/VLOOKUP(A93,[1]FOLK1A!$D$3:$J$103,7,FALSE))*1000</f>
        <v>22114.536123174101</v>
      </c>
      <c r="J93" s="3" t="s">
        <v>96</v>
      </c>
      <c r="K93" s="4">
        <v>25691</v>
      </c>
      <c r="L93" s="4">
        <v>24643</v>
      </c>
      <c r="M93" s="4">
        <v>24001</v>
      </c>
      <c r="N93" s="4">
        <v>23412</v>
      </c>
      <c r="O93" s="4">
        <v>22565</v>
      </c>
      <c r="P93" s="4">
        <v>22115</v>
      </c>
    </row>
    <row r="94" spans="1:16" x14ac:dyDescent="0.3">
      <c r="A94" s="3" t="s">
        <v>97</v>
      </c>
      <c r="B94" s="6">
        <f>-(VLOOKUP(A94,[1]REGK4!$A$3:$G$102,2,FALSE)/VLOOKUP(A94,[1]FOLK1A!$D$3:$J$103,2,FALSE))*1000</f>
        <v>22443.960685142214</v>
      </c>
      <c r="C94" s="6">
        <f>-(VLOOKUP(A94,[1]REGK4!$A$3:$G$102,3,FALSE)/VLOOKUP(A94,[1]FOLK1A!$D$3:$J$103,3,FALSE))*1000</f>
        <v>22793.743455497381</v>
      </c>
      <c r="D94" s="6">
        <f>-(VLOOKUP(A94,[1]REGK4!$A$3:$G$102,4,FALSE)/VLOOKUP(A94,[1]FOLK1A!$D$3:$J$103,4,FALSE))*1000</f>
        <v>22115.269500039038</v>
      </c>
      <c r="E94" s="6">
        <f>-(VLOOKUP(A94,[1]REGK4!$A$3:$G$102,5,FALSE)/VLOOKUP(A94,[1]FOLK1A!$D$3:$J$103,5,FALSE))*1000</f>
        <v>21488.859900860945</v>
      </c>
      <c r="F94" s="6">
        <f>-(VLOOKUP(A94,[1]REGK4!$A$3:$G$102,6,FALSE)/VLOOKUP(A94,[1]FOLK1A!$D$3:$J$103,6,FALSE))*1000</f>
        <v>18431.097720723079</v>
      </c>
      <c r="G94" s="6">
        <f>-(VLOOKUP(A94,[1]REGK4!$A$3:$G$102,7,FALSE)/VLOOKUP(A94,[1]FOLK1A!$D$3:$J$103,7,FALSE))*1000</f>
        <v>17960.384311660964</v>
      </c>
      <c r="J94" s="3" t="s">
        <v>97</v>
      </c>
      <c r="K94" s="4">
        <v>25840</v>
      </c>
      <c r="L94" s="4">
        <v>25804</v>
      </c>
      <c r="M94" s="4">
        <v>24283</v>
      </c>
      <c r="N94" s="4">
        <v>22975</v>
      </c>
      <c r="O94" s="4">
        <v>19002</v>
      </c>
      <c r="P94" s="4">
        <v>17960</v>
      </c>
    </row>
    <row r="95" spans="1:16" x14ac:dyDescent="0.3">
      <c r="A95" s="3" t="s">
        <v>98</v>
      </c>
      <c r="B95" s="6">
        <f>-(VLOOKUP(A95,[1]REGK4!$A$3:$G$102,2,FALSE)/VLOOKUP(A95,[1]FOLK1A!$D$3:$J$103,2,FALSE))*1000</f>
        <v>68781.531531531524</v>
      </c>
      <c r="C95" s="6">
        <f>-(VLOOKUP(A95,[1]REGK4!$A$3:$G$102,3,FALSE)/VLOOKUP(A95,[1]FOLK1A!$D$3:$J$103,3,FALSE))*1000</f>
        <v>63291.876750700285</v>
      </c>
      <c r="D95" s="6">
        <f>-(VLOOKUP(A95,[1]REGK4!$A$3:$G$102,4,FALSE)/VLOOKUP(A95,[1]FOLK1A!$D$3:$J$103,4,FALSE))*1000</f>
        <v>61464.804469273746</v>
      </c>
      <c r="E95" s="6">
        <f>-(VLOOKUP(A95,[1]REGK4!$A$3:$G$102,5,FALSE)/VLOOKUP(A95,[1]FOLK1A!$D$3:$J$103,5,FALSE))*1000</f>
        <v>57926.363125351323</v>
      </c>
      <c r="F95" s="6">
        <f>-(VLOOKUP(A95,[1]REGK4!$A$3:$G$102,6,FALSE)/VLOOKUP(A95,[1]FOLK1A!$D$3:$J$103,6,FALSE))*1000</f>
        <v>52956.596230725307</v>
      </c>
      <c r="G95" s="6">
        <f>-(VLOOKUP(A95,[1]REGK4!$A$3:$G$102,7,FALSE)/VLOOKUP(A95,[1]FOLK1A!$D$3:$J$103,7,FALSE))*1000</f>
        <v>49375.586854460096</v>
      </c>
      <c r="J95" s="3" t="s">
        <v>98</v>
      </c>
      <c r="K95" s="4">
        <v>79188</v>
      </c>
      <c r="L95" s="4">
        <v>71650</v>
      </c>
      <c r="M95" s="4">
        <v>67489</v>
      </c>
      <c r="N95" s="4">
        <v>61932</v>
      </c>
      <c r="O95" s="4">
        <v>54598</v>
      </c>
      <c r="P95" s="4">
        <v>49376</v>
      </c>
    </row>
    <row r="96" spans="1:16" x14ac:dyDescent="0.3">
      <c r="A96" s="3" t="s">
        <v>99</v>
      </c>
      <c r="B96" s="6">
        <f>-(VLOOKUP(A96,[1]REGK4!$A$3:$G$102,2,FALSE)/VLOOKUP(A96,[1]FOLK1A!$D$3:$J$103,2,FALSE))*1000</f>
        <v>21922.349893252092</v>
      </c>
      <c r="C96" s="6">
        <f>-(VLOOKUP(A96,[1]REGK4!$A$3:$G$102,3,FALSE)/VLOOKUP(A96,[1]FOLK1A!$D$3:$J$103,3,FALSE))*1000</f>
        <v>20960.983354180698</v>
      </c>
      <c r="D96" s="6">
        <f>-(VLOOKUP(A96,[1]REGK4!$A$3:$G$102,4,FALSE)/VLOOKUP(A96,[1]FOLK1A!$D$3:$J$103,4,FALSE))*1000</f>
        <v>18673.73447946514</v>
      </c>
      <c r="E96" s="6">
        <f>-(VLOOKUP(A96,[1]REGK4!$A$3:$G$102,5,FALSE)/VLOOKUP(A96,[1]FOLK1A!$D$3:$J$103,5,FALSE))*1000</f>
        <v>17408.267067841534</v>
      </c>
      <c r="F96" s="6">
        <f>-(VLOOKUP(A96,[1]REGK4!$A$3:$G$102,6,FALSE)/VLOOKUP(A96,[1]FOLK1A!$D$3:$J$103,6,FALSE))*1000</f>
        <v>17629.528725743239</v>
      </c>
      <c r="G96" s="6">
        <f>-(VLOOKUP(A96,[1]REGK4!$A$3:$G$102,7,FALSE)/VLOOKUP(A96,[1]FOLK1A!$D$3:$J$103,7,FALSE))*1000</f>
        <v>16303.341409004774</v>
      </c>
      <c r="J96" s="3" t="s">
        <v>99</v>
      </c>
      <c r="K96" s="4">
        <v>25239</v>
      </c>
      <c r="L96" s="4">
        <v>23729</v>
      </c>
      <c r="M96" s="4">
        <v>20504</v>
      </c>
      <c r="N96" s="4">
        <v>18612</v>
      </c>
      <c r="O96" s="4">
        <v>18176</v>
      </c>
      <c r="P96" s="4">
        <v>16303</v>
      </c>
    </row>
    <row r="97" spans="1:16" x14ac:dyDescent="0.3">
      <c r="A97" s="3" t="s">
        <v>100</v>
      </c>
      <c r="B97" s="6">
        <f>-(VLOOKUP(A97,[1]REGK4!$A$3:$G$102,2,FALSE)/VLOOKUP(A97,[1]FOLK1A!$D$3:$J$103,2,FALSE))*1000</f>
        <v>18518.304145641636</v>
      </c>
      <c r="C97" s="6">
        <f>-(VLOOKUP(A97,[1]REGK4!$A$3:$G$102,3,FALSE)/VLOOKUP(A97,[1]FOLK1A!$D$3:$J$103,3,FALSE))*1000</f>
        <v>22963.449855592069</v>
      </c>
      <c r="D97" s="6">
        <f>-(VLOOKUP(A97,[1]REGK4!$A$3:$G$102,4,FALSE)/VLOOKUP(A97,[1]FOLK1A!$D$3:$J$103,4,FALSE))*1000</f>
        <v>22554.003678115216</v>
      </c>
      <c r="E97" s="6">
        <f>-(VLOOKUP(A97,[1]REGK4!$A$3:$G$102,5,FALSE)/VLOOKUP(A97,[1]FOLK1A!$D$3:$J$103,5,FALSE))*1000</f>
        <v>22920.451681201794</v>
      </c>
      <c r="F97" s="6">
        <f>-(VLOOKUP(A97,[1]REGK4!$A$3:$G$102,6,FALSE)/VLOOKUP(A97,[1]FOLK1A!$D$3:$J$103,6,FALSE))*1000</f>
        <v>22661.87343837642</v>
      </c>
      <c r="G97" s="6">
        <f>-(VLOOKUP(A97,[1]REGK4!$A$3:$G$102,7,FALSE)/VLOOKUP(A97,[1]FOLK1A!$D$3:$J$103,7,FALSE))*1000</f>
        <v>22307.712135271679</v>
      </c>
      <c r="J97" s="3" t="s">
        <v>100</v>
      </c>
      <c r="K97" s="4">
        <v>21320</v>
      </c>
      <c r="L97" s="4">
        <v>25996</v>
      </c>
      <c r="M97" s="4">
        <v>24765</v>
      </c>
      <c r="N97" s="4">
        <v>24505</v>
      </c>
      <c r="O97" s="4">
        <v>23364</v>
      </c>
      <c r="P97" s="4">
        <v>22308</v>
      </c>
    </row>
    <row r="98" spans="1:16" x14ac:dyDescent="0.3">
      <c r="A98" s="3" t="s">
        <v>101</v>
      </c>
      <c r="B98" s="6">
        <f>-(VLOOKUP(A98,[1]REGK4!$A$3:$G$102,2,FALSE)/VLOOKUP(A98,[1]FOLK1A!$D$3:$J$103,2,FALSE))*1000</f>
        <v>12572.186172140056</v>
      </c>
      <c r="C98" s="6">
        <f>-(VLOOKUP(A98,[1]REGK4!$A$3:$G$102,3,FALSE)/VLOOKUP(A98,[1]FOLK1A!$D$3:$J$103,3,FALSE))*1000</f>
        <v>11970.384187446822</v>
      </c>
      <c r="D98" s="6">
        <f>-(VLOOKUP(A98,[1]REGK4!$A$3:$G$102,4,FALSE)/VLOOKUP(A98,[1]FOLK1A!$D$3:$J$103,4,FALSE))*1000</f>
        <v>10658.168540778081</v>
      </c>
      <c r="E98" s="6">
        <f>-(VLOOKUP(A98,[1]REGK4!$A$3:$G$102,5,FALSE)/VLOOKUP(A98,[1]FOLK1A!$D$3:$J$103,5,FALSE))*1000</f>
        <v>10655.460011637681</v>
      </c>
      <c r="F98" s="6">
        <f>-(VLOOKUP(A98,[1]REGK4!$A$3:$G$102,6,FALSE)/VLOOKUP(A98,[1]FOLK1A!$D$3:$J$103,6,FALSE))*1000</f>
        <v>10487.662295717331</v>
      </c>
      <c r="G98" s="6">
        <f>-(VLOOKUP(A98,[1]REGK4!$A$3:$G$102,7,FALSE)/VLOOKUP(A98,[1]FOLK1A!$D$3:$J$103,7,FALSE))*1000</f>
        <v>9840.5969191270851</v>
      </c>
      <c r="J98" s="3" t="s">
        <v>101</v>
      </c>
      <c r="K98" s="4">
        <v>14474</v>
      </c>
      <c r="L98" s="4">
        <v>13551</v>
      </c>
      <c r="M98" s="4">
        <v>11703</v>
      </c>
      <c r="N98" s="4">
        <v>11392</v>
      </c>
      <c r="O98" s="4">
        <v>10813</v>
      </c>
      <c r="P98" s="4">
        <v>9841</v>
      </c>
    </row>
    <row r="99" spans="1:16" x14ac:dyDescent="0.3">
      <c r="A99" s="3" t="s">
        <v>102</v>
      </c>
      <c r="B99" s="6">
        <f>-(VLOOKUP(A99,[1]REGK4!$A$3:$G$102,2,FALSE)/VLOOKUP(A99,[1]FOLK1A!$D$3:$J$103,2,FALSE))*1000</f>
        <v>15296.475577991378</v>
      </c>
      <c r="C99" s="6">
        <f>-(VLOOKUP(A99,[1]REGK4!$A$3:$G$102,3,FALSE)/VLOOKUP(A99,[1]FOLK1A!$D$3:$J$103,3,FALSE))*1000</f>
        <v>15157.827638959714</v>
      </c>
      <c r="D99" s="6">
        <f>-(VLOOKUP(A99,[1]REGK4!$A$3:$G$102,4,FALSE)/VLOOKUP(A99,[1]FOLK1A!$D$3:$J$103,4,FALSE))*1000</f>
        <v>15319.613036968789</v>
      </c>
      <c r="E99" s="6">
        <f>-(VLOOKUP(A99,[1]REGK4!$A$3:$G$102,5,FALSE)/VLOOKUP(A99,[1]FOLK1A!$D$3:$J$103,5,FALSE))*1000</f>
        <v>27089.82644017725</v>
      </c>
      <c r="F99" s="6">
        <f>-(VLOOKUP(A99,[1]REGK4!$A$3:$G$102,6,FALSE)/VLOOKUP(A99,[1]FOLK1A!$D$3:$J$103,6,FALSE))*1000</f>
        <v>25238.68562106735</v>
      </c>
      <c r="G99" s="6">
        <f>-(VLOOKUP(A99,[1]REGK4!$A$3:$G$102,7,FALSE)/VLOOKUP(A99,[1]FOLK1A!$D$3:$J$103,7,FALSE))*1000</f>
        <v>21351.10996507185</v>
      </c>
      <c r="J99" s="3" t="s">
        <v>102</v>
      </c>
      <c r="K99" s="4">
        <v>17611</v>
      </c>
      <c r="L99" s="4">
        <v>17159</v>
      </c>
      <c r="M99" s="4">
        <v>16821</v>
      </c>
      <c r="N99" s="4">
        <v>28963</v>
      </c>
      <c r="O99" s="4">
        <v>26021</v>
      </c>
      <c r="P99" s="4">
        <v>21351</v>
      </c>
    </row>
    <row r="100" spans="1:16" x14ac:dyDescent="0.3">
      <c r="A100" s="3" t="s">
        <v>103</v>
      </c>
      <c r="B100" s="6">
        <f>-(VLOOKUP(A100,[1]REGK4!$A$3:$G$102,2,FALSE)/VLOOKUP(A100,[1]FOLK1A!$D$3:$J$103,2,FALSE))*1000</f>
        <v>22946.189319726036</v>
      </c>
      <c r="C100" s="6">
        <f>-(VLOOKUP(A100,[1]REGK4!$A$3:$G$102,3,FALSE)/VLOOKUP(A100,[1]FOLK1A!$D$3:$J$103,3,FALSE))*1000</f>
        <v>22505.841282058329</v>
      </c>
      <c r="D100" s="6">
        <f>-(VLOOKUP(A100,[1]REGK4!$A$3:$G$102,4,FALSE)/VLOOKUP(A100,[1]FOLK1A!$D$3:$J$103,4,FALSE))*1000</f>
        <v>21485.426501262489</v>
      </c>
      <c r="E100" s="6">
        <f>-(VLOOKUP(A100,[1]REGK4!$A$3:$G$102,5,FALSE)/VLOOKUP(A100,[1]FOLK1A!$D$3:$J$103,5,FALSE))*1000</f>
        <v>20638.486778614166</v>
      </c>
      <c r="F100" s="6">
        <f>-(VLOOKUP(A100,[1]REGK4!$A$3:$G$102,6,FALSE)/VLOOKUP(A100,[1]FOLK1A!$D$3:$J$103,6,FALSE))*1000</f>
        <v>19444.094356457728</v>
      </c>
      <c r="G100" s="6">
        <f>-(VLOOKUP(A100,[1]REGK4!$A$3:$G$102,7,FALSE)/VLOOKUP(A100,[1]FOLK1A!$D$3:$J$103,7,FALSE))*1000</f>
        <v>18236.261891438164</v>
      </c>
      <c r="J100" s="3" t="s">
        <v>103</v>
      </c>
      <c r="K100" s="4">
        <v>26418</v>
      </c>
      <c r="L100" s="4">
        <v>25478</v>
      </c>
      <c r="M100" s="4">
        <v>23591</v>
      </c>
      <c r="N100" s="4">
        <v>22066</v>
      </c>
      <c r="O100" s="4">
        <v>20047</v>
      </c>
      <c r="P100" s="4">
        <v>18236</v>
      </c>
    </row>
    <row r="101" spans="1:16" x14ac:dyDescent="0.3">
      <c r="A101" s="3" t="s">
        <v>104</v>
      </c>
      <c r="B101" s="6">
        <f>-(VLOOKUP(A101,[1]REGK4!$A$3:$G$102,2,FALSE)/VLOOKUP(A101,[1]FOLK1A!$D$3:$J$103,2,FALSE))*1000</f>
        <v>9223.8721493125213</v>
      </c>
      <c r="C101" s="6">
        <f>-(VLOOKUP(A101,[1]REGK4!$A$3:$G$102,3,FALSE)/VLOOKUP(A101,[1]FOLK1A!$D$3:$J$103,3,FALSE))*1000</f>
        <v>10422.693141846943</v>
      </c>
      <c r="D101" s="6">
        <f>-(VLOOKUP(A101,[1]REGK4!$A$3:$G$102,4,FALSE)/VLOOKUP(A101,[1]FOLK1A!$D$3:$J$103,4,FALSE))*1000</f>
        <v>10614.896045253809</v>
      </c>
      <c r="E101" s="6">
        <f>-(VLOOKUP(A101,[1]REGK4!$A$3:$G$102,5,FALSE)/VLOOKUP(A101,[1]FOLK1A!$D$3:$J$103,5,FALSE))*1000</f>
        <v>10669.373440345316</v>
      </c>
      <c r="F101" s="6">
        <f>-(VLOOKUP(A101,[1]REGK4!$A$3:$G$102,6,FALSE)/VLOOKUP(A101,[1]FOLK1A!$D$3:$J$103,6,FALSE))*1000</f>
        <v>9966.7370573123335</v>
      </c>
      <c r="G101" s="6">
        <f>-(VLOOKUP(A101,[1]REGK4!$A$3:$G$102,7,FALSE)/VLOOKUP(A101,[1]FOLK1A!$D$3:$J$103,7,FALSE))*1000</f>
        <v>10135.524364005685</v>
      </c>
      <c r="J101" s="3" t="s">
        <v>104</v>
      </c>
      <c r="K101" s="4">
        <v>10619</v>
      </c>
      <c r="L101" s="4">
        <v>11799</v>
      </c>
      <c r="M101" s="4">
        <v>11655</v>
      </c>
      <c r="N101" s="4">
        <v>11407</v>
      </c>
      <c r="O101" s="4">
        <v>10276</v>
      </c>
      <c r="P101" s="4">
        <v>10136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Analyse udvikling (2)</vt:lpstr>
      <vt:lpstr>Analyse udvikling</vt:lpstr>
      <vt:lpstr>Langfristet gæld</vt:lpstr>
      <vt:lpstr>REGK4</vt:lpstr>
      <vt:lpstr>FOLK1A</vt:lpstr>
      <vt:lpstr>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Lív Bentsdóttir Zachariasen</dc:creator>
  <cp:lastModifiedBy>Liv Bentsdóttir Zachariasen</cp:lastModifiedBy>
  <dcterms:created xsi:type="dcterms:W3CDTF">2026-05-19T07:15:53Z</dcterms:created>
  <dcterms:modified xsi:type="dcterms:W3CDTF">2026-05-20T08:54:46Z</dcterms:modified>
</cp:coreProperties>
</file>